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67582B0-77CF-4C4E-9B20-DDBC1DD500CE}" xr6:coauthVersionLast="47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Лось" sheetId="1" r:id="rId1"/>
  </sheets>
  <definedNames>
    <definedName name="_xlnm._FilterDatabase" localSheetId="0" hidden="1">Лось!$A$9:$M$144</definedName>
  </definedNames>
  <calcPr calcId="191029"/>
</workbook>
</file>

<file path=xl/calcChain.xml><?xml version="1.0" encoding="utf-8"?>
<calcChain xmlns="http://schemas.openxmlformats.org/spreadsheetml/2006/main">
  <c r="F144" i="1" l="1"/>
  <c r="E50" i="1"/>
  <c r="D21" i="1"/>
  <c r="G33" i="1" l="1"/>
  <c r="C71" i="1"/>
  <c r="C50" i="1"/>
  <c r="C21" i="1"/>
  <c r="C133" i="1" l="1"/>
  <c r="C113" i="1"/>
  <c r="C93" i="1"/>
  <c r="C77" i="1"/>
  <c r="C44" i="1"/>
  <c r="C142" i="1" l="1"/>
  <c r="C132" i="1"/>
  <c r="C112" i="1"/>
  <c r="C92" i="1"/>
  <c r="C86" i="1"/>
  <c r="C43" i="1"/>
  <c r="C39" i="1"/>
  <c r="C34" i="1"/>
  <c r="C20" i="1"/>
  <c r="E29" i="1"/>
  <c r="E23" i="1"/>
  <c r="E15" i="1"/>
  <c r="E138" i="1"/>
  <c r="E133" i="1"/>
  <c r="E124" i="1"/>
  <c r="E121" i="1"/>
  <c r="E113" i="1"/>
  <c r="E110" i="1"/>
  <c r="E106" i="1"/>
  <c r="E104" i="1"/>
  <c r="E93" i="1"/>
  <c r="E82" i="1"/>
  <c r="E77" i="1"/>
  <c r="E71" i="1"/>
  <c r="E64" i="1"/>
  <c r="E44" i="1"/>
  <c r="E40" i="1"/>
  <c r="E35" i="1"/>
  <c r="E21" i="1"/>
  <c r="K142" i="1" l="1"/>
  <c r="K137" i="1"/>
  <c r="I137" i="1"/>
  <c r="L137" i="1" s="1"/>
  <c r="K132" i="1"/>
  <c r="K123" i="1"/>
  <c r="K120" i="1"/>
  <c r="I120" i="1"/>
  <c r="L120" i="1" s="1"/>
  <c r="K119" i="1"/>
  <c r="K112" i="1"/>
  <c r="K109" i="1"/>
  <c r="K108" i="1"/>
  <c r="I108" i="1"/>
  <c r="L108" i="1" s="1"/>
  <c r="K105" i="1"/>
  <c r="K104" i="1" s="1"/>
  <c r="M103" i="1"/>
  <c r="I103" i="1"/>
  <c r="M102" i="1"/>
  <c r="I102" i="1"/>
  <c r="M81" i="1"/>
  <c r="I81" i="1"/>
  <c r="M76" i="1"/>
  <c r="I76" i="1"/>
  <c r="M70" i="1"/>
  <c r="I70" i="1"/>
  <c r="M69" i="1"/>
  <c r="I69" i="1"/>
  <c r="M49" i="1"/>
  <c r="I49" i="1"/>
  <c r="M48" i="1"/>
  <c r="I48" i="1"/>
  <c r="M47" i="1"/>
  <c r="I47" i="1"/>
  <c r="M28" i="1"/>
  <c r="I28" i="1"/>
  <c r="M27" i="1"/>
  <c r="I27" i="1"/>
  <c r="M25" i="1"/>
  <c r="I25" i="1"/>
  <c r="I20" i="1"/>
  <c r="I15" i="1" s="1"/>
  <c r="M20" i="1"/>
  <c r="K71" i="1" l="1"/>
  <c r="K64" i="1"/>
  <c r="K50" i="1"/>
  <c r="K44" i="1"/>
  <c r="K40" i="1"/>
  <c r="K35" i="1"/>
  <c r="K29" i="1"/>
  <c r="K23" i="1"/>
  <c r="K21" i="1"/>
  <c r="K15" i="1"/>
  <c r="M15" i="1"/>
  <c r="F15" i="1"/>
  <c r="G16" i="1"/>
  <c r="G17" i="1"/>
  <c r="G18" i="1"/>
  <c r="G19" i="1"/>
  <c r="G20" i="1"/>
  <c r="G24" i="1"/>
  <c r="G25" i="1"/>
  <c r="G27" i="1"/>
  <c r="G28" i="1"/>
  <c r="G30" i="1"/>
  <c r="G31" i="1"/>
  <c r="G32" i="1"/>
  <c r="G36" i="1"/>
  <c r="G37" i="1"/>
  <c r="G38" i="1"/>
  <c r="G41" i="1"/>
  <c r="G42" i="1"/>
  <c r="G45" i="1"/>
  <c r="G47" i="1"/>
  <c r="G48" i="1"/>
  <c r="G49" i="1"/>
  <c r="G51" i="1"/>
  <c r="G53" i="1"/>
  <c r="G63" i="1"/>
  <c r="G69" i="1"/>
  <c r="G70" i="1"/>
  <c r="G76" i="1"/>
  <c r="G81" i="1"/>
  <c r="G89" i="1"/>
  <c r="G95" i="1"/>
  <c r="G102" i="1"/>
  <c r="G103" i="1"/>
  <c r="G108" i="1"/>
  <c r="J108" i="1" s="1"/>
  <c r="M108" i="1" s="1"/>
  <c r="G120" i="1"/>
  <c r="J120" i="1" s="1"/>
  <c r="M120" i="1" s="1"/>
  <c r="G137" i="1"/>
  <c r="J137" i="1" s="1"/>
  <c r="M137" i="1" s="1"/>
  <c r="G140" i="1"/>
  <c r="K144" i="1" l="1"/>
  <c r="H144" i="1" l="1"/>
  <c r="C144" i="1" l="1"/>
  <c r="D138" i="1"/>
  <c r="D133" i="1"/>
  <c r="D124" i="1"/>
  <c r="D121" i="1"/>
  <c r="D113" i="1"/>
  <c r="D110" i="1"/>
  <c r="D106" i="1"/>
  <c r="D104" i="1"/>
  <c r="D93" i="1"/>
  <c r="E87" i="1"/>
  <c r="E144" i="1" s="1"/>
  <c r="D87" i="1"/>
  <c r="D82" i="1"/>
  <c r="D77" i="1"/>
  <c r="D71" i="1"/>
  <c r="D64" i="1"/>
  <c r="D50" i="1"/>
  <c r="D44" i="1"/>
  <c r="D40" i="1"/>
  <c r="D35" i="1"/>
  <c r="D29" i="1"/>
  <c r="D23" i="1"/>
  <c r="D15" i="1"/>
  <c r="C123" i="1"/>
  <c r="C105" i="1"/>
  <c r="D144" i="1" l="1"/>
  <c r="F143" i="1"/>
  <c r="G143" i="1" s="1"/>
  <c r="F139" i="1"/>
  <c r="G139" i="1" s="1"/>
  <c r="G135" i="1"/>
  <c r="G134" i="1"/>
  <c r="F131" i="1"/>
  <c r="G129" i="1"/>
  <c r="G127" i="1"/>
  <c r="G126" i="1"/>
  <c r="G125" i="1"/>
  <c r="G122" i="1"/>
  <c r="G114" i="1"/>
  <c r="G111" i="1"/>
  <c r="F107" i="1"/>
  <c r="G107" i="1" s="1"/>
  <c r="G100" i="1"/>
  <c r="G99" i="1"/>
  <c r="G98" i="1"/>
  <c r="G94" i="1"/>
  <c r="G91" i="1"/>
  <c r="G90" i="1"/>
  <c r="G88" i="1"/>
  <c r="G84" i="1"/>
  <c r="G83" i="1"/>
  <c r="F79" i="1"/>
  <c r="G79" i="1" s="1"/>
  <c r="F78" i="1"/>
  <c r="G78" i="1" s="1"/>
  <c r="M77" i="1"/>
  <c r="I77" i="1"/>
  <c r="G73" i="1"/>
  <c r="G72" i="1"/>
  <c r="F67" i="1"/>
  <c r="G67" i="1" s="1"/>
  <c r="G66" i="1"/>
  <c r="F65" i="1"/>
  <c r="G65" i="1" s="1"/>
  <c r="G61" i="1"/>
  <c r="G58" i="1"/>
  <c r="G57" i="1"/>
  <c r="G55" i="1"/>
  <c r="G52" i="1" l="1"/>
  <c r="G96" i="1"/>
  <c r="G60" i="1"/>
  <c r="G74" i="1"/>
  <c r="G115" i="1"/>
  <c r="G118" i="1"/>
  <c r="G59" i="1"/>
  <c r="G128" i="1"/>
  <c r="G85" i="1"/>
  <c r="G131" i="1"/>
  <c r="G97" i="1"/>
  <c r="G116" i="1"/>
  <c r="G130" i="1"/>
  <c r="G141" i="1"/>
  <c r="G117" i="1"/>
  <c r="G15" i="1" l="1"/>
  <c r="F77" i="1" l="1"/>
  <c r="G77" i="1" s="1"/>
  <c r="G80" i="1"/>
  <c r="M21" i="1" l="1"/>
  <c r="F21" i="1"/>
  <c r="I21" i="1"/>
  <c r="G22" i="1"/>
  <c r="M23" i="1"/>
  <c r="G26" i="1"/>
  <c r="I23" i="1"/>
  <c r="F23" i="1"/>
  <c r="G23" i="1" s="1"/>
  <c r="F29" i="1"/>
  <c r="G29" i="1" s="1"/>
  <c r="M34" i="1"/>
  <c r="M29" i="1" s="1"/>
  <c r="I34" i="1"/>
  <c r="I29" i="1" s="1"/>
  <c r="G34" i="1"/>
  <c r="M40" i="1"/>
  <c r="F40" i="1"/>
  <c r="G40" i="1" s="1"/>
  <c r="I40" i="1"/>
  <c r="G43" i="1"/>
  <c r="M44" i="1"/>
  <c r="F44" i="1"/>
  <c r="I44" i="1"/>
  <c r="G46" i="1"/>
  <c r="I50" i="1"/>
  <c r="M50" i="1"/>
  <c r="F110" i="1"/>
  <c r="G110" i="1" s="1"/>
  <c r="I112" i="1"/>
  <c r="L112" i="1" s="1"/>
  <c r="L110" i="1" s="1"/>
  <c r="G112" i="1"/>
  <c r="J112" i="1" s="1"/>
  <c r="G21" i="1" l="1"/>
  <c r="G44" i="1"/>
  <c r="J110" i="1"/>
  <c r="M112" i="1"/>
  <c r="M110" i="1" s="1"/>
  <c r="I110" i="1"/>
  <c r="F113" i="1"/>
  <c r="G113" i="1" s="1"/>
  <c r="G119" i="1"/>
  <c r="J119" i="1" s="1"/>
  <c r="M119" i="1" s="1"/>
  <c r="M113" i="1" s="1"/>
  <c r="I119" i="1"/>
  <c r="I113" i="1" s="1"/>
  <c r="L119" i="1" l="1"/>
  <c r="L113" i="1" s="1"/>
  <c r="J113" i="1"/>
  <c r="F133" i="1"/>
  <c r="G133" i="1" s="1"/>
  <c r="L133" i="1"/>
  <c r="I133" i="1"/>
  <c r="G136" i="1"/>
  <c r="J133" i="1" l="1"/>
  <c r="M133" i="1"/>
  <c r="F138" i="1"/>
  <c r="G138" i="1" s="1"/>
  <c r="I142" i="1"/>
  <c r="L142" i="1" s="1"/>
  <c r="L138" i="1" s="1"/>
  <c r="G142" i="1"/>
  <c r="J142" i="1" s="1"/>
  <c r="J138" i="1" l="1"/>
  <c r="M142" i="1"/>
  <c r="M138" i="1" s="1"/>
  <c r="I138" i="1"/>
  <c r="F82" i="1"/>
  <c r="G82" i="1" s="1"/>
  <c r="M86" i="1"/>
  <c r="M82" i="1" s="1"/>
  <c r="I86" i="1"/>
  <c r="I82" i="1" s="1"/>
  <c r="G86" i="1"/>
  <c r="M92" i="1"/>
  <c r="M87" i="1" s="1"/>
  <c r="F87" i="1"/>
  <c r="G87" i="1" s="1"/>
  <c r="I92" i="1"/>
  <c r="I87" i="1" s="1"/>
  <c r="G92" i="1"/>
  <c r="M39" i="1"/>
  <c r="M35" i="1" s="1"/>
  <c r="G39" i="1"/>
  <c r="I39" i="1"/>
  <c r="I35" i="1" s="1"/>
  <c r="F35" i="1"/>
  <c r="G35" i="1" s="1"/>
  <c r="F64" i="1"/>
  <c r="M68" i="1"/>
  <c r="M64" i="1" s="1"/>
  <c r="G68" i="1"/>
  <c r="I68" i="1"/>
  <c r="I64" i="1" s="1"/>
  <c r="G123" i="1"/>
  <c r="J123" i="1" s="1"/>
  <c r="F121" i="1"/>
  <c r="G121" i="1" s="1"/>
  <c r="I123" i="1"/>
  <c r="L123" i="1" s="1"/>
  <c r="L121" i="1" s="1"/>
  <c r="I121" i="1" l="1"/>
  <c r="G64" i="1"/>
  <c r="J121" i="1"/>
  <c r="M123" i="1"/>
  <c r="M121" i="1" s="1"/>
  <c r="G62" i="1"/>
  <c r="F50" i="1"/>
  <c r="G50" i="1" s="1"/>
  <c r="M75" i="1"/>
  <c r="M71" i="1" s="1"/>
  <c r="F71" i="1"/>
  <c r="G71" i="1" s="1"/>
  <c r="I75" i="1"/>
  <c r="I71" i="1" s="1"/>
  <c r="G75" i="1"/>
  <c r="M101" i="1"/>
  <c r="M93" i="1"/>
  <c r="F93" i="1"/>
  <c r="G93" i="1" s="1"/>
  <c r="I101" i="1"/>
  <c r="I93" i="1" s="1"/>
  <c r="G101" i="1"/>
  <c r="G105" i="1"/>
  <c r="J105" i="1" s="1"/>
  <c r="M105" i="1" s="1"/>
  <c r="M104" i="1" s="1"/>
  <c r="I105" i="1"/>
  <c r="I104" i="1" s="1"/>
  <c r="F104" i="1"/>
  <c r="G104" i="1" s="1"/>
  <c r="J104" i="1" l="1"/>
  <c r="L105" i="1"/>
  <c r="L104" i="1" s="1"/>
  <c r="G109" i="1"/>
  <c r="J109" i="1" s="1"/>
  <c r="I109" i="1"/>
  <c r="I106" i="1" s="1"/>
  <c r="F106" i="1"/>
  <c r="G106" i="1" s="1"/>
  <c r="J106" i="1" l="1"/>
  <c r="J103" i="1" s="1"/>
  <c r="J102" i="1" s="1"/>
  <c r="J101" i="1" s="1"/>
  <c r="J93" i="1" s="1"/>
  <c r="J92" i="1" s="1"/>
  <c r="J87" i="1" s="1"/>
  <c r="J86" i="1" s="1"/>
  <c r="J82" i="1" s="1"/>
  <c r="J81" i="1" s="1"/>
  <c r="J80" i="1" s="1"/>
  <c r="J77" i="1" s="1"/>
  <c r="J76" i="1" s="1"/>
  <c r="J75" i="1" s="1"/>
  <c r="J71" i="1" s="1"/>
  <c r="J70" i="1" s="1"/>
  <c r="J69" i="1" s="1"/>
  <c r="J68" i="1" s="1"/>
  <c r="J64" i="1" s="1"/>
  <c r="J63" i="1" s="1"/>
  <c r="J62" i="1" s="1"/>
  <c r="J50" i="1" s="1"/>
  <c r="J49" i="1" s="1"/>
  <c r="J48" i="1" s="1"/>
  <c r="J47" i="1" s="1"/>
  <c r="J46" i="1" s="1"/>
  <c r="J44" i="1" s="1"/>
  <c r="J43" i="1" s="1"/>
  <c r="J40" i="1" s="1"/>
  <c r="J39" i="1" s="1"/>
  <c r="J35" i="1" s="1"/>
  <c r="J34" i="1" s="1"/>
  <c r="J29" i="1" s="1"/>
  <c r="J28" i="1" s="1"/>
  <c r="J27" i="1" s="1"/>
  <c r="J26" i="1" s="1"/>
  <c r="J25" i="1" s="1"/>
  <c r="J23" i="1" s="1"/>
  <c r="J22" i="1" s="1"/>
  <c r="J21" i="1" s="1"/>
  <c r="J20" i="1" s="1"/>
  <c r="J15" i="1" s="1"/>
  <c r="M109" i="1"/>
  <c r="M106" i="1" s="1"/>
  <c r="L109" i="1"/>
  <c r="L106" i="1" s="1"/>
  <c r="L103" i="1" s="1"/>
  <c r="L102" i="1" s="1"/>
  <c r="L101" i="1" s="1"/>
  <c r="L93" i="1" s="1"/>
  <c r="L92" i="1" s="1"/>
  <c r="L87" i="1" s="1"/>
  <c r="L86" i="1" s="1"/>
  <c r="L82" i="1" s="1"/>
  <c r="L81" i="1" s="1"/>
  <c r="L80" i="1" s="1"/>
  <c r="L77" i="1" s="1"/>
  <c r="L76" i="1" s="1"/>
  <c r="L75" i="1" s="1"/>
  <c r="L71" i="1" s="1"/>
  <c r="L70" i="1" s="1"/>
  <c r="L69" i="1" s="1"/>
  <c r="L68" i="1" s="1"/>
  <c r="L64" i="1" s="1"/>
  <c r="L50" i="1" s="1"/>
  <c r="L44" i="1" s="1"/>
  <c r="L43" i="1" s="1"/>
  <c r="L40" i="1" s="1"/>
  <c r="L39" i="1" s="1"/>
  <c r="L35" i="1" s="1"/>
  <c r="L34" i="1" s="1"/>
  <c r="L29" i="1" s="1"/>
  <c r="L28" i="1" s="1"/>
  <c r="L27" i="1" s="1"/>
  <c r="L26" i="1" s="1"/>
  <c r="L25" i="1" s="1"/>
  <c r="L23" i="1" s="1"/>
  <c r="L22" i="1" s="1"/>
  <c r="L21" i="1" s="1"/>
  <c r="L20" i="1" s="1"/>
  <c r="L15" i="1" s="1"/>
  <c r="L144" i="1" s="1"/>
  <c r="G132" i="1"/>
  <c r="J132" i="1" s="1"/>
  <c r="I132" i="1"/>
  <c r="L132" i="1" s="1"/>
  <c r="L124" i="1" s="1"/>
  <c r="F124" i="1"/>
  <c r="G144" i="1" s="1"/>
  <c r="G124" i="1" l="1"/>
  <c r="I124" i="1"/>
  <c r="I144" i="1" s="1"/>
  <c r="M132" i="1"/>
  <c r="M124" i="1" s="1"/>
  <c r="M144" i="1" s="1"/>
  <c r="J124" i="1"/>
  <c r="J144" i="1" s="1"/>
</calcChain>
</file>

<file path=xl/sharedStrings.xml><?xml version="1.0" encoding="utf-8"?>
<sst xmlns="http://schemas.openxmlformats.org/spreadsheetml/2006/main" count="152" uniqueCount="106">
  <si>
    <t>N п/п</t>
  </si>
  <si>
    <t>Наименование муниципальных образований (районы, округа), охотничьих угодий, иных территорий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</si>
  <si>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 га</t>
  </si>
  <si>
    <t>Численность охотничьих ресурсов, от которой устанавливалась квота (объём) добычи, особей</t>
  </si>
  <si>
    <t>Предстоящий год</t>
  </si>
  <si>
    <t>Устанавливаемая квота добычи, особей</t>
  </si>
  <si>
    <t>Всего</t>
  </si>
  <si>
    <t>в % от численности</t>
  </si>
  <si>
    <t>в том числе: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</si>
  <si>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</si>
  <si>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</si>
  <si>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</si>
  <si>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</si>
  <si>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</si>
  <si>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</si>
  <si>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</si>
  <si>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Ардатовский муниципальный район</t>
  </si>
  <si>
    <t>Мордовская республиканская общественно-спортивная организация "Общество охотников и рыболовов"</t>
  </si>
  <si>
    <t>Общество с ограниченной ответственностью "Опытное охотничье-рыболовное хозяйство "Ардатовское"</t>
  </si>
  <si>
    <t>Сельскохозяйственный потребительский обслуживающий кооператив "Большие Поляны"</t>
  </si>
  <si>
    <t>Республиканская общественная организация "Мордовский клуб охотников и рыболовов "Перелески"</t>
  </si>
  <si>
    <t>Общедоступные охотничьи угодья</t>
  </si>
  <si>
    <t>Атюрьевский муниципальный район:</t>
  </si>
  <si>
    <t>Атяшевский муниципальный район:</t>
  </si>
  <si>
    <t>Большеберезниковский муниципальный район:</t>
  </si>
  <si>
    <t>Мордовская республиканская общественная организация "Клуб охотников и рыболовов "Медведь"</t>
  </si>
  <si>
    <t>Мордовская республиканская общественно-спортивная организация "Клуб охотников и рыболовов"</t>
  </si>
  <si>
    <t>Общественная организация Республики Мордовия "Охото-рыболовный клуб "ИНЕРКА"</t>
  </si>
  <si>
    <t>Большеигнатовский муниципальный район:</t>
  </si>
  <si>
    <t>Общественная организация "Общество охотников - работников лесного хозяйства и лесной промышленности "Лесовод" Ардатовского района Республики Мордовия</t>
  </si>
  <si>
    <t>Мордовская республиканская общественная организация "Клуб охотников и рыболовов "Дружба"</t>
  </si>
  <si>
    <t>Общество с ограниченной ответственностью "Наука-Сервис С"</t>
  </si>
  <si>
    <t>Дубенский муниципальный район:</t>
  </si>
  <si>
    <t>Мордовская республиканская общественная организация "Клуб правильной охоты "Присурье"</t>
  </si>
  <si>
    <t>Республиканская общественная организация "Мордовский клуб охотников и рыболовов "Хантер"</t>
  </si>
  <si>
    <t>Ельниковский муниципальный район:</t>
  </si>
  <si>
    <t>Зубово-Полянский муниципальный район:</t>
  </si>
  <si>
    <t>Общество с ограниченной ответственностью "Строитель"</t>
  </si>
  <si>
    <t>Мордовская республиканская общественная организация "Охото-рыболовное содружество "Ирбис"</t>
  </si>
  <si>
    <t>Общество с ограниченной ответственностью "Охотничий Клубъ"</t>
  </si>
  <si>
    <t>ООО "Промкомбинат"</t>
  </si>
  <si>
    <t>Инсарский муниципальный район:</t>
  </si>
  <si>
    <t>Инсарская районная общественная организация Республики Мордовия "Клуб правильной охоты "ИССА"</t>
  </si>
  <si>
    <t>Ичалковский муниципальный район:</t>
  </si>
  <si>
    <t>Ичалковская районная общественная организация охотников и рыболовов Республики Мордовия "Язовка"</t>
  </si>
  <si>
    <t>Кадошкинский муниципальный район:</t>
  </si>
  <si>
    <t>Кочкуровский муниципальный район:</t>
  </si>
  <si>
    <t>Мордовская республиканская общественная организация Общество Охотников "Кречет"</t>
  </si>
  <si>
    <t>Ковылкинский муниципальный район:</t>
  </si>
  <si>
    <t>Краснослободский муниципальный район:</t>
  </si>
  <si>
    <t>Краснослободская районная общественная организация Республики Мордовия "Общество охотников и рыболовов "Рысь"</t>
  </si>
  <si>
    <t>Общество с ограниченной ответственностью "Рыболовно-охотничий клуб "Беркут"</t>
  </si>
  <si>
    <t>Общественная организация охотников и рыболовов "Возрождение" Краснослободского района Республики Мордовия</t>
  </si>
  <si>
    <t>Общество с ограниченной ответственностью Спортивная база "Авгура"</t>
  </si>
  <si>
    <t>Лямбирский муниципальный район:</t>
  </si>
  <si>
    <t>Ромодановский муниципальный район:</t>
  </si>
  <si>
    <t>Рузаевский муниципальный район:</t>
  </si>
  <si>
    <t>Старошайговский муниципальный район:</t>
  </si>
  <si>
    <t>ООО "Просторы"</t>
  </si>
  <si>
    <t>Общественная организация охотников Старошайговского района Республики Мордовия "Сокол"</t>
  </si>
  <si>
    <t>Общественная организация Республики Мордовия "Охотничий рыболовный клуб "Верхняя верчинка"</t>
  </si>
  <si>
    <t>Теньгушевский муниципальный район:</t>
  </si>
  <si>
    <t>Темниковский муниципальный район:</t>
  </si>
  <si>
    <t>ИП Авдюков Сергей Алексеевич</t>
  </si>
  <si>
    <t>Первичная профсоюзная организация Российского профессионального союза работников атомной энергетики и промышленности в "РФЯЦ-ВНИИЭФ"</t>
  </si>
  <si>
    <t>ООО "Подсобное хозяйство"</t>
  </si>
  <si>
    <t>Торбеевский муниципальный район:</t>
  </si>
  <si>
    <t>Общественная организация "Клуб правильной охоты "Вепрь" Республики Мордовия</t>
  </si>
  <si>
    <t>Чамзинский муниципальный район:</t>
  </si>
  <si>
    <t>Мордовская региональная общественная организация охотников и рыболовов "Очаг"</t>
  </si>
  <si>
    <t>Общедоступные охотничьи угодья городского округа Саранск</t>
  </si>
  <si>
    <t>ИТОГО</t>
  </si>
  <si>
    <t>Республика Мордовия</t>
  </si>
  <si>
    <t xml:space="preserve">Субъект Российской Федерации </t>
  </si>
  <si>
    <t xml:space="preserve">Вид охотничьих ресурсов </t>
  </si>
  <si>
    <t>ООО "Клен"</t>
  </si>
  <si>
    <t>Общество с ограниченной ответственностью "Владис"</t>
  </si>
  <si>
    <t>Общество с ограниченной ответственностью "Кристалл М"</t>
  </si>
  <si>
    <t xml:space="preserve">Общество с ограниченной ответственностью "Кочкуровское общество охотников и рыболовов "Сура" </t>
  </si>
  <si>
    <t xml:space="preserve">ООО "ВОСХОД" </t>
  </si>
  <si>
    <t>ООО "Клуб охотников МАРАЛ"</t>
  </si>
  <si>
    <t>Крестьянское (фермерское) хозяйство Шерняев Александр Григорьевич (участок А)</t>
  </si>
  <si>
    <t>Крестьянское (фермерское) хозяйство Шерняев Александр Григорьевич (участок Б)</t>
  </si>
  <si>
    <t>Общественная организация охотников и рыболовов "Мещерский край" Темниковского района Республики Мордовия (участок А)</t>
  </si>
  <si>
    <t>Общественная организация охотников и рыболовов "Мещерский край" Темниковского района Республики Мордовия (участок Б)</t>
  </si>
  <si>
    <t>ООО ООРХ"Зубовское"</t>
  </si>
  <si>
    <t>ООО "Торговый Дом "Новотроицкий"</t>
  </si>
  <si>
    <t>Лось</t>
  </si>
  <si>
    <t>Общедоступные охотничьи угодья (участок А)</t>
  </si>
  <si>
    <t>Общедоступные охотничьи угодья (участок Б)</t>
  </si>
  <si>
    <t>Общедоступные охотничьи угодья (участок В)</t>
  </si>
  <si>
    <t>Общедоступные охотничьи угодья (участок Г)</t>
  </si>
  <si>
    <t>ООО "УК Драйф"</t>
  </si>
  <si>
    <t>Мордовская республиканская общественно-спортивная организация "Общество охотников и рыболовов" (участок А)</t>
  </si>
  <si>
    <t>Мордовская республиканская общественно-спортивная организация "Общество охотников и рыболовов" (участок Б)</t>
  </si>
  <si>
    <t>Общественная организация Краснослободское общество охотников и рыболовов Республики Мордовия "Следопыт" (участок А)</t>
  </si>
  <si>
    <t>Общественная организация Краснослободское общество охотников и рыболовов Республики Мордовия "Следопыт" (участок Б)</t>
  </si>
  <si>
    <t>ООО ООРМ "Общество охотников "Энергетик"</t>
  </si>
  <si>
    <t>ООО "Вышинский док" (участок А)</t>
  </si>
  <si>
    <t>ООО "Вышинский док" (участок Б)</t>
  </si>
  <si>
    <t>2023 - 2024 г.</t>
  </si>
  <si>
    <t xml:space="preserve">Проект квот добычи охотничьих ресурсов
на период с 1 августа 2024 г. по 1 августа 2025 г.
</t>
  </si>
  <si>
    <t>2024 - 2025 г.</t>
  </si>
  <si>
    <t>ООО "Восток"</t>
  </si>
  <si>
    <t>ООО "УК Драйф" уч.Б</t>
  </si>
  <si>
    <t>ООО "УК Драйф" уч.А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</si>
</sst>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vertical="center"/>
    </xf>
    <xf numFmtId="2" fontId="3" fillId="4" borderId="1" xfId="0" applyNumberFormat="1" applyFont="1" applyFill="1" applyBorder="1" applyAlignment="1">
      <alignment horizontal="center" vertical="center" wrapText="1"/>
    </xf>
    <xf numFmtId="9" fontId="2" fillId="0" borderId="0" xfId="0" applyNumberFormat="1" applyFont="1"/>
    <xf numFmtId="2" fontId="3" fillId="3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 applyProtection="1">
      <alignment horizontal="left" vertical="center" wrapText="1"/>
      <protection locked="0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2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N145"/>
  <sheetViews>
    <sheetView tabSelected="1" topLeftCell="A130" zoomScale="70" zoomScaleNormal="70" workbookViewId="0">
      <selection activeCell="F145" sqref="F145"/>
    </sheetView>
  </sheetViews>
  <sheetFormatPr defaultColWidth="9.140625" defaultRowHeight="15" x14ac:dyDescent="0.25"/>
  <cols>
    <col min="1" max="1" width="4.5703125" style="37" customWidth="1"/>
    <col min="2" max="2" width="34.42578125" style="37" customWidth="1"/>
    <col min="3" max="3" width="12.85546875" style="37" customWidth="1"/>
    <col min="4" max="5" width="9.140625" style="37"/>
    <col min="6" max="6" width="4.140625" style="37" customWidth="1"/>
    <col min="7" max="7" width="6" style="38" bestFit="1" customWidth="1"/>
    <col min="8" max="8" width="8.5703125" style="37" bestFit="1" customWidth="1"/>
    <col min="9" max="9" width="6.85546875" style="37" bestFit="1" customWidth="1"/>
    <col min="10" max="10" width="6" style="37" bestFit="1" customWidth="1"/>
    <col min="11" max="11" width="3.5703125" style="37" bestFit="1" customWidth="1"/>
    <col min="12" max="13" width="6" style="37" bestFit="1" customWidth="1"/>
    <col min="14" max="16384" width="9.140625" style="37"/>
  </cols>
  <sheetData>
    <row r="2" spans="1:14" ht="15" customHeight="1" x14ac:dyDescent="0.25">
      <c r="B2" s="51" t="s">
        <v>101</v>
      </c>
      <c r="C2" s="51"/>
      <c r="D2" s="51"/>
      <c r="E2" s="51"/>
      <c r="F2" s="51"/>
      <c r="G2" s="51"/>
      <c r="H2" s="51"/>
      <c r="I2" s="51"/>
      <c r="J2" s="51"/>
      <c r="K2" s="51"/>
    </row>
    <row r="3" spans="1:14" ht="15" customHeight="1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4" ht="15" customHeight="1" x14ac:dyDescent="0.25">
      <c r="B4" s="51"/>
      <c r="C4" s="51"/>
      <c r="D4" s="51"/>
      <c r="E4" s="51"/>
      <c r="F4" s="51"/>
      <c r="G4" s="51"/>
      <c r="H4" s="51"/>
      <c r="I4" s="51"/>
      <c r="J4" s="51"/>
      <c r="K4" s="51"/>
    </row>
    <row r="6" spans="1:14" ht="15.75" x14ac:dyDescent="0.25">
      <c r="B6" s="16" t="s">
        <v>73</v>
      </c>
      <c r="C6" s="57" t="s">
        <v>72</v>
      </c>
      <c r="D6" s="57"/>
      <c r="E6" s="57"/>
    </row>
    <row r="7" spans="1:14" ht="15.75" x14ac:dyDescent="0.25">
      <c r="B7" s="16" t="s">
        <v>74</v>
      </c>
      <c r="C7" s="58" t="s">
        <v>87</v>
      </c>
      <c r="D7" s="58"/>
      <c r="E7" s="58"/>
    </row>
    <row r="9" spans="1:14" s="39" customFormat="1" ht="22.5" customHeight="1" x14ac:dyDescent="0.25">
      <c r="A9" s="59" t="s">
        <v>0</v>
      </c>
      <c r="B9" s="55" t="s">
        <v>1</v>
      </c>
      <c r="C9" s="55" t="s">
        <v>2</v>
      </c>
      <c r="D9" s="55" t="s">
        <v>3</v>
      </c>
      <c r="E9" s="55"/>
      <c r="F9" s="55" t="s">
        <v>4</v>
      </c>
      <c r="G9" s="55"/>
      <c r="H9" s="55"/>
      <c r="I9" s="55"/>
      <c r="J9" s="55"/>
      <c r="K9" s="55"/>
      <c r="L9" s="55"/>
      <c r="M9" s="55"/>
    </row>
    <row r="10" spans="1:14" ht="66" customHeight="1" x14ac:dyDescent="0.25">
      <c r="A10" s="59"/>
      <c r="B10" s="55"/>
      <c r="C10" s="55"/>
      <c r="D10" s="55"/>
      <c r="E10" s="55"/>
      <c r="F10" s="55" t="s">
        <v>5</v>
      </c>
      <c r="G10" s="55"/>
      <c r="H10" s="55"/>
      <c r="I10" s="55"/>
      <c r="J10" s="55"/>
      <c r="K10" s="55"/>
      <c r="L10" s="55"/>
      <c r="M10" s="55"/>
    </row>
    <row r="11" spans="1:14" ht="63.75" customHeight="1" x14ac:dyDescent="0.25">
      <c r="A11" s="59"/>
      <c r="B11" s="55"/>
      <c r="C11" s="55"/>
      <c r="D11" s="55" t="s">
        <v>100</v>
      </c>
      <c r="E11" s="55" t="s">
        <v>102</v>
      </c>
      <c r="F11" s="53" t="s">
        <v>6</v>
      </c>
      <c r="G11" s="54" t="s">
        <v>7</v>
      </c>
      <c r="H11" s="55" t="s">
        <v>9</v>
      </c>
      <c r="I11" s="55" t="s">
        <v>8</v>
      </c>
      <c r="J11" s="55"/>
      <c r="K11" s="55"/>
      <c r="L11" s="55"/>
      <c r="M11" s="55"/>
    </row>
    <row r="12" spans="1:14" ht="30" customHeight="1" x14ac:dyDescent="0.25">
      <c r="A12" s="59"/>
      <c r="B12" s="55"/>
      <c r="C12" s="55"/>
      <c r="D12" s="55"/>
      <c r="E12" s="55"/>
      <c r="F12" s="53"/>
      <c r="G12" s="54"/>
      <c r="H12" s="55"/>
      <c r="I12" s="55" t="s">
        <v>10</v>
      </c>
      <c r="J12" s="55"/>
      <c r="K12" s="55"/>
      <c r="L12" s="55"/>
      <c r="M12" s="52" t="s">
        <v>11</v>
      </c>
    </row>
    <row r="13" spans="1:14" ht="152.25" customHeight="1" x14ac:dyDescent="0.25">
      <c r="A13" s="59"/>
      <c r="B13" s="55"/>
      <c r="C13" s="55"/>
      <c r="D13" s="55"/>
      <c r="E13" s="55"/>
      <c r="F13" s="53"/>
      <c r="G13" s="54"/>
      <c r="H13" s="55"/>
      <c r="I13" s="1" t="s">
        <v>12</v>
      </c>
      <c r="J13" s="1" t="s">
        <v>13</v>
      </c>
      <c r="K13" s="1" t="s">
        <v>14</v>
      </c>
      <c r="L13" s="1" t="s">
        <v>15</v>
      </c>
      <c r="M13" s="52"/>
    </row>
    <row r="14" spans="1:14" x14ac:dyDescent="0.25">
      <c r="A14" s="2">
        <v>1</v>
      </c>
      <c r="B14" s="3">
        <v>2</v>
      </c>
      <c r="C14" s="3">
        <v>3</v>
      </c>
      <c r="D14" s="3">
        <v>4</v>
      </c>
      <c r="E14" s="3">
        <v>5</v>
      </c>
      <c r="F14" s="20">
        <v>24</v>
      </c>
      <c r="G14" s="31">
        <v>25</v>
      </c>
      <c r="H14" s="3">
        <v>26</v>
      </c>
      <c r="I14" s="3">
        <v>27</v>
      </c>
      <c r="J14" s="3">
        <v>28</v>
      </c>
      <c r="K14" s="3">
        <v>29</v>
      </c>
      <c r="L14" s="3">
        <v>30</v>
      </c>
      <c r="M14" s="3">
        <v>31</v>
      </c>
      <c r="N14" s="41"/>
    </row>
    <row r="15" spans="1:14" x14ac:dyDescent="0.25">
      <c r="A15" s="6">
        <v>1</v>
      </c>
      <c r="B15" s="7" t="s">
        <v>16</v>
      </c>
      <c r="C15" s="8">
        <v>111.85</v>
      </c>
      <c r="D15" s="9">
        <f>SUM(D16:D20)</f>
        <v>237</v>
      </c>
      <c r="E15" s="9">
        <f>SUM(E16:E20)</f>
        <v>232</v>
      </c>
      <c r="F15" s="27">
        <f>SUM(F16:F20)</f>
        <v>13</v>
      </c>
      <c r="G15" s="11">
        <f t="shared" ref="G15:G53" si="0">IFERROR((100*F15)/E15,0)</f>
        <v>5.6034482758620694</v>
      </c>
      <c r="H15" s="10"/>
      <c r="I15" s="10">
        <f>SUM(I16:I20)</f>
        <v>0</v>
      </c>
      <c r="J15" s="10">
        <f t="shared" ref="J15:M15" si="1">SUM(J16:J20)</f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</row>
    <row r="16" spans="1:14" ht="38.25" x14ac:dyDescent="0.25">
      <c r="A16" s="3">
        <v>1</v>
      </c>
      <c r="B16" s="4" t="s">
        <v>18</v>
      </c>
      <c r="C16" s="19">
        <v>7</v>
      </c>
      <c r="D16" s="45">
        <v>56</v>
      </c>
      <c r="E16" s="45">
        <v>56</v>
      </c>
      <c r="F16" s="28">
        <v>3</v>
      </c>
      <c r="G16" s="24">
        <f t="shared" si="0"/>
        <v>5.3571428571428568</v>
      </c>
      <c r="H16" s="42"/>
      <c r="I16" s="25"/>
      <c r="J16" s="25"/>
      <c r="K16" s="25"/>
      <c r="L16" s="25"/>
      <c r="M16" s="25"/>
    </row>
    <row r="17" spans="1:13" ht="38.25" x14ac:dyDescent="0.25">
      <c r="A17" s="3">
        <v>2</v>
      </c>
      <c r="B17" s="4" t="s">
        <v>19</v>
      </c>
      <c r="C17" s="19">
        <v>6</v>
      </c>
      <c r="D17" s="45">
        <v>40</v>
      </c>
      <c r="E17" s="45">
        <v>40</v>
      </c>
      <c r="F17" s="28">
        <v>3</v>
      </c>
      <c r="G17" s="24">
        <f t="shared" si="0"/>
        <v>7.5</v>
      </c>
      <c r="H17" s="42"/>
      <c r="I17" s="25"/>
      <c r="J17" s="25"/>
      <c r="K17" s="25"/>
      <c r="L17" s="25"/>
      <c r="M17" s="25"/>
    </row>
    <row r="18" spans="1:13" ht="38.25" x14ac:dyDescent="0.25">
      <c r="A18" s="3">
        <v>3</v>
      </c>
      <c r="B18" s="4" t="s">
        <v>20</v>
      </c>
      <c r="C18" s="19">
        <v>7.43</v>
      </c>
      <c r="D18" s="45">
        <v>57</v>
      </c>
      <c r="E18" s="45">
        <v>53</v>
      </c>
      <c r="F18" s="28">
        <v>4</v>
      </c>
      <c r="G18" s="24">
        <f t="shared" si="0"/>
        <v>7.5471698113207548</v>
      </c>
      <c r="H18" s="42"/>
      <c r="I18" s="25"/>
      <c r="J18" s="25"/>
      <c r="K18" s="25"/>
      <c r="L18" s="25"/>
      <c r="M18" s="25"/>
    </row>
    <row r="19" spans="1:13" x14ac:dyDescent="0.25">
      <c r="A19" s="3">
        <v>4</v>
      </c>
      <c r="B19" s="4" t="s">
        <v>103</v>
      </c>
      <c r="C19" s="19">
        <v>25.52</v>
      </c>
      <c r="D19" s="45">
        <v>81</v>
      </c>
      <c r="E19" s="45">
        <v>83</v>
      </c>
      <c r="F19" s="28">
        <v>3</v>
      </c>
      <c r="G19" s="24">
        <f t="shared" si="0"/>
        <v>3.6144578313253013</v>
      </c>
      <c r="H19" s="42"/>
      <c r="I19" s="25"/>
      <c r="J19" s="25"/>
      <c r="K19" s="25"/>
      <c r="L19" s="25"/>
      <c r="M19" s="25"/>
    </row>
    <row r="20" spans="1:13" x14ac:dyDescent="0.25">
      <c r="A20" s="3">
        <v>5</v>
      </c>
      <c r="B20" s="4" t="s">
        <v>21</v>
      </c>
      <c r="C20" s="19">
        <f>C15-C16-C17-C18-C19</f>
        <v>65.899999999999991</v>
      </c>
      <c r="D20" s="45">
        <v>3</v>
      </c>
      <c r="E20" s="43">
        <v>0</v>
      </c>
      <c r="F20" s="28">
        <v>0</v>
      </c>
      <c r="G20" s="24">
        <f t="shared" si="0"/>
        <v>0</v>
      </c>
      <c r="H20" s="42"/>
      <c r="I20" s="23">
        <f>F20*0.15</f>
        <v>0</v>
      </c>
      <c r="J20" s="23">
        <f t="shared" ref="J20" si="2">SUM(J21:J25)</f>
        <v>0</v>
      </c>
      <c r="K20" s="23">
        <v>0</v>
      </c>
      <c r="L20" s="23">
        <f t="shared" ref="L20" si="3">SUM(L21:L25)</f>
        <v>0</v>
      </c>
      <c r="M20" s="23">
        <f>F20*0.2</f>
        <v>0</v>
      </c>
    </row>
    <row r="21" spans="1:13" x14ac:dyDescent="0.25">
      <c r="A21" s="12">
        <v>2</v>
      </c>
      <c r="B21" s="13" t="s">
        <v>22</v>
      </c>
      <c r="C21" s="18">
        <f>C22</f>
        <v>78.209999999999994</v>
      </c>
      <c r="D21" s="14">
        <f>SUM(D22:D22)</f>
        <v>21</v>
      </c>
      <c r="E21" s="14">
        <f>SUM(E22:E22)</f>
        <v>21</v>
      </c>
      <c r="F21" s="29">
        <f>SUM(F22:F22)</f>
        <v>1</v>
      </c>
      <c r="G21" s="11">
        <f t="shared" si="0"/>
        <v>4.7619047619047619</v>
      </c>
      <c r="H21" s="15"/>
      <c r="I21" s="15">
        <f>I22</f>
        <v>0</v>
      </c>
      <c r="J21" s="15">
        <f t="shared" ref="J21:M21" si="4">J22</f>
        <v>0</v>
      </c>
      <c r="K21" s="15">
        <f t="shared" si="4"/>
        <v>0</v>
      </c>
      <c r="L21" s="15">
        <f t="shared" si="4"/>
        <v>0</v>
      </c>
      <c r="M21" s="15">
        <f t="shared" si="4"/>
        <v>1</v>
      </c>
    </row>
    <row r="22" spans="1:13" x14ac:dyDescent="0.25">
      <c r="A22" s="5">
        <v>1</v>
      </c>
      <c r="B22" s="4" t="s">
        <v>21</v>
      </c>
      <c r="C22" s="26">
        <v>78.209999999999994</v>
      </c>
      <c r="D22" s="17">
        <v>21</v>
      </c>
      <c r="E22" s="44">
        <v>21</v>
      </c>
      <c r="F22" s="28">
        <v>1</v>
      </c>
      <c r="G22" s="24">
        <f t="shared" si="0"/>
        <v>4.7619047619047619</v>
      </c>
      <c r="H22" s="3"/>
      <c r="I22" s="23">
        <v>0</v>
      </c>
      <c r="J22" s="23">
        <f t="shared" ref="J22" si="5">SUM(J23:J27)</f>
        <v>0</v>
      </c>
      <c r="K22" s="23">
        <v>0</v>
      </c>
      <c r="L22" s="23">
        <f t="shared" ref="L22" si="6">SUM(L23:L27)</f>
        <v>0</v>
      </c>
      <c r="M22" s="23">
        <v>1</v>
      </c>
    </row>
    <row r="23" spans="1:13" x14ac:dyDescent="0.25">
      <c r="A23" s="12">
        <v>3</v>
      </c>
      <c r="B23" s="13" t="s">
        <v>23</v>
      </c>
      <c r="C23" s="8">
        <v>101.28</v>
      </c>
      <c r="D23" s="10">
        <f>SUM(D24:D28)</f>
        <v>46</v>
      </c>
      <c r="E23" s="10">
        <f>SUM(E24:E28)</f>
        <v>73</v>
      </c>
      <c r="F23" s="27">
        <f>SUM(F24:F26)</f>
        <v>2</v>
      </c>
      <c r="G23" s="11">
        <f t="shared" si="0"/>
        <v>2.7397260273972601</v>
      </c>
      <c r="H23" s="10"/>
      <c r="I23" s="10">
        <f>SUM(I24:I28)</f>
        <v>0</v>
      </c>
      <c r="J23" s="10">
        <f t="shared" ref="J23:L23" si="7">SUM(J24:J28)</f>
        <v>0</v>
      </c>
      <c r="K23" s="10">
        <f t="shared" si="7"/>
        <v>0</v>
      </c>
      <c r="L23" s="10">
        <f t="shared" si="7"/>
        <v>0</v>
      </c>
      <c r="M23" s="10">
        <f>SUM(M24:M28)</f>
        <v>0</v>
      </c>
    </row>
    <row r="24" spans="1:13" ht="38.25" x14ac:dyDescent="0.25">
      <c r="A24" s="5">
        <v>1</v>
      </c>
      <c r="B24" s="4" t="s">
        <v>17</v>
      </c>
      <c r="C24" s="19">
        <v>23.337</v>
      </c>
      <c r="D24" s="17">
        <v>35</v>
      </c>
      <c r="E24" s="17">
        <v>73</v>
      </c>
      <c r="F24" s="28">
        <v>2</v>
      </c>
      <c r="G24" s="40">
        <f t="shared" si="0"/>
        <v>2.7397260273972601</v>
      </c>
      <c r="H24" s="3"/>
      <c r="I24" s="3"/>
      <c r="J24" s="3"/>
      <c r="K24" s="3"/>
      <c r="L24" s="3"/>
      <c r="M24" s="3"/>
    </row>
    <row r="25" spans="1:13" ht="25.5" x14ac:dyDescent="0.25">
      <c r="A25" s="5">
        <v>2</v>
      </c>
      <c r="B25" s="4" t="s">
        <v>88</v>
      </c>
      <c r="C25" s="19">
        <v>62.396000000000001</v>
      </c>
      <c r="D25" s="17">
        <v>4</v>
      </c>
      <c r="E25" s="44">
        <v>0</v>
      </c>
      <c r="F25" s="28">
        <v>0</v>
      </c>
      <c r="G25" s="24">
        <f t="shared" si="0"/>
        <v>0</v>
      </c>
      <c r="H25" s="3"/>
      <c r="I25" s="23">
        <f t="shared" ref="I25:I28" si="8">F25*0.15</f>
        <v>0</v>
      </c>
      <c r="J25" s="23">
        <f t="shared" ref="J25:J28" si="9">SUM(J26:J30)</f>
        <v>0</v>
      </c>
      <c r="K25" s="23">
        <v>0</v>
      </c>
      <c r="L25" s="23">
        <f t="shared" ref="L25:L28" si="10">SUM(L26:L30)</f>
        <v>0</v>
      </c>
      <c r="M25" s="23">
        <f t="shared" ref="M25:M28" si="11">F25*0.2</f>
        <v>0</v>
      </c>
    </row>
    <row r="26" spans="1:13" ht="31.5" customHeight="1" x14ac:dyDescent="0.25">
      <c r="A26" s="5">
        <v>3</v>
      </c>
      <c r="B26" s="4" t="s">
        <v>89</v>
      </c>
      <c r="C26" s="19">
        <v>6.12</v>
      </c>
      <c r="D26" s="17">
        <v>7</v>
      </c>
      <c r="E26" s="44">
        <v>0</v>
      </c>
      <c r="F26" s="28">
        <v>0</v>
      </c>
      <c r="G26" s="24">
        <f t="shared" si="0"/>
        <v>0</v>
      </c>
      <c r="H26" s="3"/>
      <c r="I26" s="23">
        <v>0</v>
      </c>
      <c r="J26" s="23">
        <f t="shared" si="9"/>
        <v>0</v>
      </c>
      <c r="K26" s="23">
        <v>0</v>
      </c>
      <c r="L26" s="23">
        <f t="shared" si="10"/>
        <v>0</v>
      </c>
      <c r="M26" s="23">
        <v>0</v>
      </c>
    </row>
    <row r="27" spans="1:13" ht="25.5" x14ac:dyDescent="0.25">
      <c r="A27" s="5">
        <v>4</v>
      </c>
      <c r="B27" s="4" t="s">
        <v>90</v>
      </c>
      <c r="C27" s="19">
        <v>8.0820000000000007</v>
      </c>
      <c r="D27" s="17">
        <v>0</v>
      </c>
      <c r="E27" s="44">
        <v>0</v>
      </c>
      <c r="F27" s="28">
        <v>0</v>
      </c>
      <c r="G27" s="24">
        <f t="shared" si="0"/>
        <v>0</v>
      </c>
      <c r="H27" s="3"/>
      <c r="I27" s="23">
        <f t="shared" si="8"/>
        <v>0</v>
      </c>
      <c r="J27" s="23">
        <f t="shared" si="9"/>
        <v>0</v>
      </c>
      <c r="K27" s="23">
        <v>0</v>
      </c>
      <c r="L27" s="23">
        <f t="shared" si="10"/>
        <v>0</v>
      </c>
      <c r="M27" s="23">
        <f t="shared" si="11"/>
        <v>0</v>
      </c>
    </row>
    <row r="28" spans="1:13" ht="25.5" x14ac:dyDescent="0.25">
      <c r="A28" s="5">
        <v>5</v>
      </c>
      <c r="B28" s="4" t="s">
        <v>91</v>
      </c>
      <c r="C28" s="19">
        <v>1.345</v>
      </c>
      <c r="D28" s="17">
        <v>0</v>
      </c>
      <c r="E28" s="44">
        <v>0</v>
      </c>
      <c r="F28" s="28">
        <v>0</v>
      </c>
      <c r="G28" s="24">
        <f t="shared" si="0"/>
        <v>0</v>
      </c>
      <c r="H28" s="3"/>
      <c r="I28" s="23">
        <f t="shared" si="8"/>
        <v>0</v>
      </c>
      <c r="J28" s="23">
        <f t="shared" si="9"/>
        <v>0</v>
      </c>
      <c r="K28" s="23">
        <v>0</v>
      </c>
      <c r="L28" s="23">
        <f t="shared" si="10"/>
        <v>0</v>
      </c>
      <c r="M28" s="23">
        <f t="shared" si="11"/>
        <v>0</v>
      </c>
    </row>
    <row r="29" spans="1:13" ht="25.5" x14ac:dyDescent="0.25">
      <c r="A29" s="12">
        <v>4</v>
      </c>
      <c r="B29" s="13" t="s">
        <v>24</v>
      </c>
      <c r="C29" s="8">
        <v>95.77</v>
      </c>
      <c r="D29" s="9">
        <f>SUM(D30:D34)</f>
        <v>148</v>
      </c>
      <c r="E29" s="9">
        <f>SUM(E30:E34)</f>
        <v>116</v>
      </c>
      <c r="F29" s="27">
        <f>SUM(F30:F34)</f>
        <v>11</v>
      </c>
      <c r="G29" s="11">
        <f t="shared" si="0"/>
        <v>9.4827586206896548</v>
      </c>
      <c r="H29" s="10"/>
      <c r="I29" s="10">
        <f>SUM(I30:I34)</f>
        <v>0</v>
      </c>
      <c r="J29" s="10">
        <f t="shared" ref="J29" si="12">SUM(J30:J34)</f>
        <v>0</v>
      </c>
      <c r="K29" s="10">
        <f t="shared" ref="K29" si="13">SUM(K30:K34)</f>
        <v>0</v>
      </c>
      <c r="L29" s="10">
        <f t="shared" ref="L29" si="14">SUM(L30:L34)</f>
        <v>0</v>
      </c>
      <c r="M29" s="10">
        <f t="shared" ref="M29" si="15">SUM(M30:M34)</f>
        <v>0</v>
      </c>
    </row>
    <row r="30" spans="1:13" ht="38.25" x14ac:dyDescent="0.25">
      <c r="A30" s="5">
        <v>1</v>
      </c>
      <c r="B30" s="4" t="s">
        <v>17</v>
      </c>
      <c r="C30" s="19">
        <v>31.876999999999999</v>
      </c>
      <c r="D30" s="17">
        <v>67</v>
      </c>
      <c r="E30" s="44">
        <v>67</v>
      </c>
      <c r="F30" s="28">
        <v>3</v>
      </c>
      <c r="G30" s="24">
        <f t="shared" si="0"/>
        <v>4.4776119402985071</v>
      </c>
      <c r="H30" s="3"/>
      <c r="I30" s="3"/>
      <c r="J30" s="3"/>
      <c r="K30" s="3"/>
      <c r="L30" s="3"/>
      <c r="M30" s="3"/>
    </row>
    <row r="31" spans="1:13" ht="38.25" x14ac:dyDescent="0.25">
      <c r="A31" s="5">
        <v>2</v>
      </c>
      <c r="B31" s="4" t="s">
        <v>25</v>
      </c>
      <c r="C31" s="19">
        <v>8.3279999999999994</v>
      </c>
      <c r="D31" s="17">
        <v>36</v>
      </c>
      <c r="E31" s="44">
        <v>0</v>
      </c>
      <c r="F31" s="28">
        <v>4</v>
      </c>
      <c r="G31" s="24">
        <f t="shared" si="0"/>
        <v>0</v>
      </c>
      <c r="H31" s="3"/>
      <c r="I31" s="3"/>
      <c r="J31" s="3"/>
      <c r="K31" s="3"/>
      <c r="L31" s="3"/>
      <c r="M31" s="3"/>
    </row>
    <row r="32" spans="1:13" ht="38.25" x14ac:dyDescent="0.25">
      <c r="A32" s="5">
        <v>3</v>
      </c>
      <c r="B32" s="4" t="s">
        <v>26</v>
      </c>
      <c r="C32" s="19">
        <v>3</v>
      </c>
      <c r="D32" s="17">
        <v>25</v>
      </c>
      <c r="E32" s="17">
        <v>27</v>
      </c>
      <c r="F32" s="28">
        <v>2</v>
      </c>
      <c r="G32" s="24">
        <f t="shared" si="0"/>
        <v>7.4074074074074074</v>
      </c>
      <c r="H32" s="3"/>
      <c r="I32" s="3"/>
      <c r="J32" s="3"/>
      <c r="K32" s="3"/>
      <c r="L32" s="3"/>
      <c r="M32" s="3"/>
    </row>
    <row r="33" spans="1:13" ht="25.5" x14ac:dyDescent="0.25">
      <c r="A33" s="5">
        <v>4</v>
      </c>
      <c r="B33" s="4" t="s">
        <v>76</v>
      </c>
      <c r="C33" s="19">
        <v>2.274</v>
      </c>
      <c r="D33" s="17">
        <v>18</v>
      </c>
      <c r="E33" s="17">
        <v>22</v>
      </c>
      <c r="F33" s="28">
        <v>2</v>
      </c>
      <c r="G33" s="40">
        <f t="shared" si="0"/>
        <v>9.0909090909090917</v>
      </c>
      <c r="H33" s="3"/>
      <c r="I33" s="3"/>
      <c r="J33" s="3"/>
      <c r="K33" s="3"/>
      <c r="L33" s="3"/>
      <c r="M33" s="3"/>
    </row>
    <row r="34" spans="1:13" x14ac:dyDescent="0.25">
      <c r="A34" s="5">
        <v>5</v>
      </c>
      <c r="B34" s="4" t="s">
        <v>21</v>
      </c>
      <c r="C34" s="19">
        <f>C29-C30-C31-C32-C33</f>
        <v>50.290999999999997</v>
      </c>
      <c r="D34" s="17">
        <v>2</v>
      </c>
      <c r="E34" s="44">
        <v>0</v>
      </c>
      <c r="F34" s="28">
        <v>0</v>
      </c>
      <c r="G34" s="24">
        <f t="shared" si="0"/>
        <v>0</v>
      </c>
      <c r="H34" s="3"/>
      <c r="I34" s="23">
        <f t="shared" ref="I34" si="16">F34*0.15</f>
        <v>0</v>
      </c>
      <c r="J34" s="23">
        <f t="shared" ref="J34" si="17">SUM(J35:J39)</f>
        <v>0</v>
      </c>
      <c r="K34" s="23">
        <v>0</v>
      </c>
      <c r="L34" s="23">
        <f t="shared" ref="L34" si="18">SUM(L35:L39)</f>
        <v>0</v>
      </c>
      <c r="M34" s="23">
        <f t="shared" ref="M34" si="19">F34*0.2</f>
        <v>0</v>
      </c>
    </row>
    <row r="35" spans="1:13" ht="25.5" x14ac:dyDescent="0.25">
      <c r="A35" s="12">
        <v>5</v>
      </c>
      <c r="B35" s="13" t="s">
        <v>28</v>
      </c>
      <c r="C35" s="8">
        <v>79.02</v>
      </c>
      <c r="D35" s="9">
        <f>SUM(D36:D39)</f>
        <v>171</v>
      </c>
      <c r="E35" s="9">
        <f>SUM(E36:E39)</f>
        <v>164</v>
      </c>
      <c r="F35" s="27">
        <f>SUM(F36:F39)</f>
        <v>15</v>
      </c>
      <c r="G35" s="11">
        <f t="shared" si="0"/>
        <v>9.1463414634146343</v>
      </c>
      <c r="H35" s="10"/>
      <c r="I35" s="10">
        <f>SUM(I36:I39)</f>
        <v>0</v>
      </c>
      <c r="J35" s="10">
        <f t="shared" ref="J35:M35" si="20">SUM(J36:J39)</f>
        <v>0</v>
      </c>
      <c r="K35" s="10">
        <f t="shared" si="20"/>
        <v>0</v>
      </c>
      <c r="L35" s="10">
        <f t="shared" si="20"/>
        <v>0</v>
      </c>
      <c r="M35" s="10">
        <f t="shared" si="20"/>
        <v>0</v>
      </c>
    </row>
    <row r="36" spans="1:13" ht="63.75" x14ac:dyDescent="0.25">
      <c r="A36" s="5">
        <v>1</v>
      </c>
      <c r="B36" s="4" t="s">
        <v>29</v>
      </c>
      <c r="C36" s="19">
        <v>9.6579999999999995</v>
      </c>
      <c r="D36" s="17">
        <v>67</v>
      </c>
      <c r="E36" s="17">
        <v>51</v>
      </c>
      <c r="F36" s="28">
        <v>6</v>
      </c>
      <c r="G36" s="24">
        <f t="shared" si="0"/>
        <v>11.764705882352942</v>
      </c>
      <c r="H36" s="3"/>
      <c r="I36" s="3"/>
      <c r="J36" s="3"/>
      <c r="K36" s="3"/>
      <c r="L36" s="3"/>
      <c r="M36" s="3"/>
    </row>
    <row r="37" spans="1:13" ht="38.25" x14ac:dyDescent="0.25">
      <c r="A37" s="5">
        <v>2</v>
      </c>
      <c r="B37" s="4" t="s">
        <v>30</v>
      </c>
      <c r="C37" s="19">
        <v>5.8792299999999997</v>
      </c>
      <c r="D37" s="17">
        <v>46</v>
      </c>
      <c r="E37" s="17">
        <v>50</v>
      </c>
      <c r="F37" s="28">
        <v>5</v>
      </c>
      <c r="G37" s="24">
        <f t="shared" si="0"/>
        <v>10</v>
      </c>
      <c r="H37" s="3"/>
      <c r="I37" s="3"/>
      <c r="J37" s="3"/>
      <c r="K37" s="3"/>
      <c r="L37" s="3"/>
      <c r="M37" s="3"/>
    </row>
    <row r="38" spans="1:13" ht="25.5" x14ac:dyDescent="0.25">
      <c r="A38" s="5">
        <v>3</v>
      </c>
      <c r="B38" s="4" t="s">
        <v>31</v>
      </c>
      <c r="C38" s="19">
        <v>6.7729999999999997</v>
      </c>
      <c r="D38" s="17">
        <v>58</v>
      </c>
      <c r="E38" s="17">
        <v>63</v>
      </c>
      <c r="F38" s="28">
        <v>4</v>
      </c>
      <c r="G38" s="24">
        <f t="shared" si="0"/>
        <v>6.3492063492063489</v>
      </c>
      <c r="H38" s="3"/>
      <c r="I38" s="3"/>
      <c r="J38" s="3"/>
      <c r="K38" s="3"/>
      <c r="L38" s="3"/>
      <c r="M38" s="3"/>
    </row>
    <row r="39" spans="1:13" x14ac:dyDescent="0.25">
      <c r="A39" s="5">
        <v>4</v>
      </c>
      <c r="B39" s="4" t="s">
        <v>21</v>
      </c>
      <c r="C39" s="19">
        <f>C35-C36-C38-C37</f>
        <v>56.709769999999999</v>
      </c>
      <c r="D39" s="17">
        <v>0</v>
      </c>
      <c r="E39" s="44">
        <v>0</v>
      </c>
      <c r="F39" s="28">
        <v>0</v>
      </c>
      <c r="G39" s="24">
        <f t="shared" si="0"/>
        <v>0</v>
      </c>
      <c r="H39" s="3"/>
      <c r="I39" s="23">
        <f t="shared" ref="I39" si="21">F39*0.15</f>
        <v>0</v>
      </c>
      <c r="J39" s="23">
        <f t="shared" ref="J39" si="22">SUM(J40:J44)</f>
        <v>0</v>
      </c>
      <c r="K39" s="23">
        <v>0</v>
      </c>
      <c r="L39" s="23">
        <f t="shared" ref="L39" si="23">SUM(L40:L44)</f>
        <v>0</v>
      </c>
      <c r="M39" s="23">
        <f t="shared" ref="M39" si="24">F39*0.2</f>
        <v>0</v>
      </c>
    </row>
    <row r="40" spans="1:13" x14ac:dyDescent="0.25">
      <c r="A40" s="12">
        <v>6</v>
      </c>
      <c r="B40" s="13" t="s">
        <v>32</v>
      </c>
      <c r="C40" s="8">
        <v>84.09</v>
      </c>
      <c r="D40" s="10">
        <f>SUM(D41:D43)</f>
        <v>197</v>
      </c>
      <c r="E40" s="10">
        <f>SUM(E41:E43)</f>
        <v>154</v>
      </c>
      <c r="F40" s="27">
        <f>SUM(F41:F43)</f>
        <v>19</v>
      </c>
      <c r="G40" s="11">
        <f t="shared" si="0"/>
        <v>12.337662337662337</v>
      </c>
      <c r="H40" s="10"/>
      <c r="I40" s="10">
        <f>SUM(I41:I43)</f>
        <v>0</v>
      </c>
      <c r="J40" s="10">
        <f t="shared" ref="J40:M40" si="25">SUM(J41:J43)</f>
        <v>0</v>
      </c>
      <c r="K40" s="10">
        <f t="shared" si="25"/>
        <v>0</v>
      </c>
      <c r="L40" s="10">
        <f t="shared" si="25"/>
        <v>0</v>
      </c>
      <c r="M40" s="10">
        <f t="shared" si="25"/>
        <v>1</v>
      </c>
    </row>
    <row r="41" spans="1:13" ht="38.25" x14ac:dyDescent="0.25">
      <c r="A41" s="5">
        <v>1</v>
      </c>
      <c r="B41" s="4" t="s">
        <v>33</v>
      </c>
      <c r="C41" s="19">
        <v>21.682300000000001</v>
      </c>
      <c r="D41" s="17">
        <v>118</v>
      </c>
      <c r="E41" s="17">
        <v>102</v>
      </c>
      <c r="F41" s="28">
        <v>10</v>
      </c>
      <c r="G41" s="24">
        <f t="shared" si="0"/>
        <v>9.8039215686274517</v>
      </c>
      <c r="H41" s="3"/>
      <c r="I41" s="3"/>
      <c r="J41" s="3"/>
      <c r="K41" s="3"/>
      <c r="L41" s="3"/>
      <c r="M41" s="3"/>
    </row>
    <row r="42" spans="1:13" ht="38.25" x14ac:dyDescent="0.25">
      <c r="A42" s="5">
        <v>2</v>
      </c>
      <c r="B42" s="4" t="s">
        <v>34</v>
      </c>
      <c r="C42" s="19">
        <v>6.36</v>
      </c>
      <c r="D42" s="17">
        <v>52</v>
      </c>
      <c r="E42" s="17">
        <v>52</v>
      </c>
      <c r="F42" s="28">
        <v>8</v>
      </c>
      <c r="G42" s="24">
        <f t="shared" si="0"/>
        <v>15.384615384615385</v>
      </c>
      <c r="H42" s="3"/>
      <c r="I42" s="3"/>
      <c r="J42" s="3"/>
      <c r="K42" s="3"/>
      <c r="L42" s="3"/>
      <c r="M42" s="3"/>
    </row>
    <row r="43" spans="1:13" x14ac:dyDescent="0.25">
      <c r="A43" s="5">
        <v>3</v>
      </c>
      <c r="B43" s="4" t="s">
        <v>21</v>
      </c>
      <c r="C43" s="19">
        <f>C40-C41-C42</f>
        <v>56.047700000000006</v>
      </c>
      <c r="D43" s="17">
        <v>27</v>
      </c>
      <c r="E43" s="44">
        <v>0</v>
      </c>
      <c r="F43" s="28">
        <v>1</v>
      </c>
      <c r="G43" s="24">
        <f t="shared" si="0"/>
        <v>0</v>
      </c>
      <c r="H43" s="3"/>
      <c r="I43" s="23">
        <v>0</v>
      </c>
      <c r="J43" s="23">
        <f t="shared" ref="J43" si="26">SUM(J44:J48)</f>
        <v>0</v>
      </c>
      <c r="K43" s="23">
        <v>0</v>
      </c>
      <c r="L43" s="23">
        <f t="shared" ref="L43" si="27">SUM(L44:L48)</f>
        <v>0</v>
      </c>
      <c r="M43" s="23">
        <v>1</v>
      </c>
    </row>
    <row r="44" spans="1:13" ht="24.75" customHeight="1" x14ac:dyDescent="0.25">
      <c r="A44" s="12">
        <v>7</v>
      </c>
      <c r="B44" s="13" t="s">
        <v>35</v>
      </c>
      <c r="C44" s="8">
        <f>SUM(C45:C49)</f>
        <v>90.504999999999995</v>
      </c>
      <c r="D44" s="10">
        <f>SUM(D45:D49)</f>
        <v>51</v>
      </c>
      <c r="E44" s="10">
        <f>SUM(E45:E49)</f>
        <v>40</v>
      </c>
      <c r="F44" s="27">
        <f>SUM(F45:F46)</f>
        <v>3</v>
      </c>
      <c r="G44" s="11">
        <f t="shared" si="0"/>
        <v>7.5</v>
      </c>
      <c r="H44" s="10"/>
      <c r="I44" s="10">
        <f>SUM(I45:I49)</f>
        <v>0</v>
      </c>
      <c r="J44" s="10">
        <f t="shared" ref="J44" si="28">SUM(J45:J49)</f>
        <v>0</v>
      </c>
      <c r="K44" s="10">
        <f t="shared" ref="K44" si="29">SUM(K45:K49)</f>
        <v>0</v>
      </c>
      <c r="L44" s="10">
        <f t="shared" ref="L44" si="30">SUM(L45:L49)</f>
        <v>0</v>
      </c>
      <c r="M44" s="10">
        <f t="shared" ref="M44" si="31">SUM(M45:M49)</f>
        <v>0</v>
      </c>
    </row>
    <row r="45" spans="1:13" ht="38.25" x14ac:dyDescent="0.25">
      <c r="A45" s="5">
        <v>1</v>
      </c>
      <c r="B45" s="4" t="s">
        <v>17</v>
      </c>
      <c r="C45" s="19">
        <v>33.6</v>
      </c>
      <c r="D45" s="17">
        <v>40</v>
      </c>
      <c r="E45" s="44">
        <v>40</v>
      </c>
      <c r="F45" s="28">
        <v>3</v>
      </c>
      <c r="G45" s="24">
        <f t="shared" si="0"/>
        <v>7.5</v>
      </c>
      <c r="H45" s="3"/>
      <c r="I45" s="3"/>
      <c r="J45" s="3"/>
      <c r="K45" s="3"/>
      <c r="L45" s="3"/>
      <c r="M45" s="3"/>
    </row>
    <row r="46" spans="1:13" ht="25.5" x14ac:dyDescent="0.25">
      <c r="A46" s="5">
        <v>2</v>
      </c>
      <c r="B46" s="4" t="s">
        <v>88</v>
      </c>
      <c r="C46" s="19">
        <v>15.272</v>
      </c>
      <c r="D46" s="17">
        <v>10</v>
      </c>
      <c r="E46" s="44">
        <v>0</v>
      </c>
      <c r="F46" s="28">
        <v>0</v>
      </c>
      <c r="G46" s="24">
        <f t="shared" si="0"/>
        <v>0</v>
      </c>
      <c r="H46" s="3"/>
      <c r="I46" s="23">
        <v>0</v>
      </c>
      <c r="J46" s="23">
        <f t="shared" ref="J46:J49" si="32">SUM(J47:J51)</f>
        <v>0</v>
      </c>
      <c r="K46" s="23">
        <v>0</v>
      </c>
      <c r="L46" s="23">
        <v>0</v>
      </c>
      <c r="M46" s="23">
        <v>0</v>
      </c>
    </row>
    <row r="47" spans="1:13" ht="25.5" x14ac:dyDescent="0.25">
      <c r="A47" s="5">
        <v>3</v>
      </c>
      <c r="B47" s="4" t="s">
        <v>89</v>
      </c>
      <c r="C47" s="19">
        <v>29.146000000000001</v>
      </c>
      <c r="D47" s="17">
        <v>0</v>
      </c>
      <c r="E47" s="44">
        <v>0</v>
      </c>
      <c r="F47" s="28">
        <v>0</v>
      </c>
      <c r="G47" s="24">
        <f t="shared" si="0"/>
        <v>0</v>
      </c>
      <c r="H47" s="3"/>
      <c r="I47" s="23">
        <f t="shared" ref="I47:I49" si="33">F47*0.15</f>
        <v>0</v>
      </c>
      <c r="J47" s="23">
        <f t="shared" si="32"/>
        <v>0</v>
      </c>
      <c r="K47" s="23">
        <v>0</v>
      </c>
      <c r="L47" s="23">
        <v>0</v>
      </c>
      <c r="M47" s="23">
        <f t="shared" ref="M47:M49" si="34">F47*0.2</f>
        <v>0</v>
      </c>
    </row>
    <row r="48" spans="1:13" ht="25.5" x14ac:dyDescent="0.25">
      <c r="A48" s="5">
        <v>4</v>
      </c>
      <c r="B48" s="4" t="s">
        <v>90</v>
      </c>
      <c r="C48" s="19">
        <v>10.039999999999999</v>
      </c>
      <c r="D48" s="17">
        <v>1</v>
      </c>
      <c r="E48" s="44">
        <v>0</v>
      </c>
      <c r="F48" s="28">
        <v>0</v>
      </c>
      <c r="G48" s="24">
        <f t="shared" si="0"/>
        <v>0</v>
      </c>
      <c r="H48" s="3"/>
      <c r="I48" s="23">
        <f t="shared" si="33"/>
        <v>0</v>
      </c>
      <c r="J48" s="23">
        <f t="shared" si="32"/>
        <v>0</v>
      </c>
      <c r="K48" s="23">
        <v>0</v>
      </c>
      <c r="L48" s="23">
        <v>0</v>
      </c>
      <c r="M48" s="23">
        <f t="shared" si="34"/>
        <v>0</v>
      </c>
    </row>
    <row r="49" spans="1:13" ht="25.5" x14ac:dyDescent="0.25">
      <c r="A49" s="5">
        <v>5</v>
      </c>
      <c r="B49" s="4" t="s">
        <v>91</v>
      </c>
      <c r="C49" s="19">
        <v>2.4470000000000001</v>
      </c>
      <c r="D49" s="17">
        <v>0</v>
      </c>
      <c r="E49" s="44">
        <v>0</v>
      </c>
      <c r="F49" s="28">
        <v>0</v>
      </c>
      <c r="G49" s="24">
        <f t="shared" si="0"/>
        <v>0</v>
      </c>
      <c r="H49" s="3"/>
      <c r="I49" s="23">
        <f t="shared" si="33"/>
        <v>0</v>
      </c>
      <c r="J49" s="23">
        <f t="shared" si="32"/>
        <v>0</v>
      </c>
      <c r="K49" s="23">
        <v>0</v>
      </c>
      <c r="L49" s="23">
        <v>0</v>
      </c>
      <c r="M49" s="23">
        <f t="shared" si="34"/>
        <v>0</v>
      </c>
    </row>
    <row r="50" spans="1:13" ht="25.5" x14ac:dyDescent="0.25">
      <c r="A50" s="12">
        <v>8</v>
      </c>
      <c r="B50" s="13" t="s">
        <v>36</v>
      </c>
      <c r="C50" s="8">
        <f>SUM(C51:C63)</f>
        <v>252.82950000000002</v>
      </c>
      <c r="D50" s="10">
        <f>SUM(D51:D63)</f>
        <v>676</v>
      </c>
      <c r="E50" s="10">
        <f>SUM(E51:E63)</f>
        <v>714</v>
      </c>
      <c r="F50" s="27">
        <f>SUM(F51:F63)</f>
        <v>44</v>
      </c>
      <c r="G50" s="11">
        <f t="shared" si="0"/>
        <v>6.1624649859943981</v>
      </c>
      <c r="H50" s="10"/>
      <c r="I50" s="10">
        <f>SUM(I51:I63)</f>
        <v>0</v>
      </c>
      <c r="J50" s="10">
        <f>SUM(J51:J63)</f>
        <v>0</v>
      </c>
      <c r="K50" s="10">
        <f>SUM(K51:K63)</f>
        <v>0</v>
      </c>
      <c r="L50" s="10">
        <f>SUM(L51:L63)</f>
        <v>2</v>
      </c>
      <c r="M50" s="10">
        <f>SUM(M51:M63)</f>
        <v>2</v>
      </c>
    </row>
    <row r="51" spans="1:13" ht="25.5" x14ac:dyDescent="0.25">
      <c r="A51" s="5">
        <v>1</v>
      </c>
      <c r="B51" s="4" t="s">
        <v>37</v>
      </c>
      <c r="C51" s="19">
        <v>30.950199999999999</v>
      </c>
      <c r="D51" s="17">
        <v>111</v>
      </c>
      <c r="E51" s="17">
        <v>86</v>
      </c>
      <c r="F51" s="28">
        <v>6</v>
      </c>
      <c r="G51" s="24">
        <f t="shared" si="0"/>
        <v>6.9767441860465116</v>
      </c>
      <c r="H51" s="3"/>
      <c r="I51" s="3"/>
      <c r="J51" s="3"/>
      <c r="K51" s="3"/>
      <c r="L51" s="3"/>
      <c r="M51" s="3"/>
    </row>
    <row r="52" spans="1:13" ht="38.25" x14ac:dyDescent="0.25">
      <c r="A52" s="5">
        <v>2</v>
      </c>
      <c r="B52" s="4" t="s">
        <v>38</v>
      </c>
      <c r="C52" s="19">
        <v>9.2050000000000001</v>
      </c>
      <c r="D52" s="17">
        <v>50</v>
      </c>
      <c r="E52" s="44">
        <v>50</v>
      </c>
      <c r="F52" s="28">
        <v>5</v>
      </c>
      <c r="G52" s="24">
        <f t="shared" si="0"/>
        <v>10</v>
      </c>
      <c r="H52" s="3"/>
      <c r="I52" s="3"/>
      <c r="J52" s="3"/>
      <c r="K52" s="3"/>
      <c r="L52" s="3"/>
      <c r="M52" s="3"/>
    </row>
    <row r="53" spans="1:13" ht="25.5" x14ac:dyDescent="0.25">
      <c r="A53" s="5">
        <v>3</v>
      </c>
      <c r="B53" s="4" t="s">
        <v>39</v>
      </c>
      <c r="C53" s="19">
        <v>6.6970000000000001</v>
      </c>
      <c r="D53" s="17">
        <v>57</v>
      </c>
      <c r="E53" s="17">
        <v>57</v>
      </c>
      <c r="F53" s="28">
        <v>3</v>
      </c>
      <c r="G53" s="24">
        <f t="shared" si="0"/>
        <v>5.2631578947368425</v>
      </c>
      <c r="H53" s="3"/>
      <c r="I53" s="3"/>
      <c r="J53" s="3"/>
      <c r="K53" s="3"/>
      <c r="L53" s="3"/>
      <c r="M53" s="3"/>
    </row>
    <row r="54" spans="1:13" x14ac:dyDescent="0.25">
      <c r="A54" s="5">
        <v>4</v>
      </c>
      <c r="B54" s="4" t="s">
        <v>98</v>
      </c>
      <c r="C54" s="19">
        <v>6.8680000000000003</v>
      </c>
      <c r="D54" s="17">
        <v>33</v>
      </c>
      <c r="E54" s="17">
        <v>33</v>
      </c>
      <c r="F54" s="28">
        <v>0</v>
      </c>
      <c r="G54" s="24">
        <v>0</v>
      </c>
      <c r="H54" s="3"/>
      <c r="I54" s="3"/>
      <c r="J54" s="3"/>
      <c r="K54" s="3"/>
      <c r="L54" s="3"/>
      <c r="M54" s="3"/>
    </row>
    <row r="55" spans="1:13" ht="14.25" customHeight="1" x14ac:dyDescent="0.25">
      <c r="A55" s="5">
        <v>5</v>
      </c>
      <c r="B55" s="4" t="s">
        <v>99</v>
      </c>
      <c r="C55" s="19">
        <v>19.888999999999999</v>
      </c>
      <c r="D55" s="17">
        <v>67</v>
      </c>
      <c r="E55" s="17">
        <v>66</v>
      </c>
      <c r="F55" s="28">
        <v>5</v>
      </c>
      <c r="G55" s="24">
        <f>IFERROR((100*F55)/E55,0)</f>
        <v>7.5757575757575761</v>
      </c>
      <c r="H55" s="3"/>
      <c r="I55" s="3"/>
      <c r="J55" s="3"/>
      <c r="K55" s="3"/>
      <c r="L55" s="3"/>
      <c r="M55" s="3"/>
    </row>
    <row r="56" spans="1:13" x14ac:dyDescent="0.25">
      <c r="A56" s="5"/>
      <c r="B56" s="4"/>
      <c r="C56" s="19"/>
      <c r="D56" s="17"/>
      <c r="E56" s="17"/>
      <c r="F56" s="28"/>
      <c r="G56" s="24"/>
      <c r="H56" s="3"/>
      <c r="I56" s="3"/>
      <c r="J56" s="3"/>
      <c r="K56" s="3"/>
      <c r="L56" s="3"/>
      <c r="M56" s="3"/>
    </row>
    <row r="57" spans="1:13" ht="38.25" x14ac:dyDescent="0.25">
      <c r="A57" s="5">
        <v>6</v>
      </c>
      <c r="B57" s="4" t="s">
        <v>81</v>
      </c>
      <c r="C57" s="19">
        <v>21.233000000000001</v>
      </c>
      <c r="D57" s="17">
        <v>22</v>
      </c>
      <c r="E57" s="17">
        <v>64</v>
      </c>
      <c r="F57" s="28">
        <v>1</v>
      </c>
      <c r="G57" s="24">
        <f t="shared" ref="G57:G88" si="35">IFERROR((100*F57)/E57,0)</f>
        <v>1.5625</v>
      </c>
      <c r="H57" s="3"/>
      <c r="I57" s="3"/>
      <c r="J57" s="3"/>
      <c r="K57" s="3"/>
      <c r="L57" s="3"/>
      <c r="M57" s="3"/>
    </row>
    <row r="58" spans="1:13" ht="38.25" x14ac:dyDescent="0.25">
      <c r="A58" s="5">
        <v>7</v>
      </c>
      <c r="B58" s="4" t="s">
        <v>82</v>
      </c>
      <c r="C58" s="19">
        <v>11.345000000000001</v>
      </c>
      <c r="D58" s="17">
        <v>40</v>
      </c>
      <c r="E58" s="17">
        <v>33</v>
      </c>
      <c r="F58" s="28">
        <v>4</v>
      </c>
      <c r="G58" s="24">
        <f t="shared" si="35"/>
        <v>12.121212121212121</v>
      </c>
      <c r="H58" s="3"/>
      <c r="I58" s="3"/>
      <c r="J58" s="3"/>
      <c r="K58" s="3"/>
      <c r="L58" s="3"/>
      <c r="M58" s="3"/>
    </row>
    <row r="59" spans="1:13" x14ac:dyDescent="0.25">
      <c r="A59" s="5">
        <v>8</v>
      </c>
      <c r="B59" s="4" t="s">
        <v>40</v>
      </c>
      <c r="C59" s="19">
        <v>8.5403000000000002</v>
      </c>
      <c r="D59" s="17">
        <v>36</v>
      </c>
      <c r="E59" s="17">
        <v>29</v>
      </c>
      <c r="F59" s="28">
        <v>4</v>
      </c>
      <c r="G59" s="24">
        <f t="shared" si="35"/>
        <v>13.793103448275861</v>
      </c>
      <c r="H59" s="3"/>
      <c r="I59" s="3"/>
      <c r="J59" s="3"/>
      <c r="K59" s="3"/>
      <c r="L59" s="3"/>
      <c r="M59" s="3"/>
    </row>
    <row r="60" spans="1:13" x14ac:dyDescent="0.25">
      <c r="A60" s="5">
        <v>9</v>
      </c>
      <c r="B60" s="4" t="s">
        <v>75</v>
      </c>
      <c r="C60" s="19">
        <v>6.5880000000000001</v>
      </c>
      <c r="D60" s="17">
        <v>50</v>
      </c>
      <c r="E60" s="17">
        <v>62</v>
      </c>
      <c r="F60" s="28">
        <v>7</v>
      </c>
      <c r="G60" s="24">
        <f t="shared" si="35"/>
        <v>11.290322580645162</v>
      </c>
      <c r="H60" s="3"/>
      <c r="I60" s="3"/>
      <c r="J60" s="3"/>
      <c r="K60" s="3"/>
      <c r="L60" s="3"/>
      <c r="M60" s="3"/>
    </row>
    <row r="61" spans="1:13" x14ac:dyDescent="0.25">
      <c r="A61" s="5">
        <v>10</v>
      </c>
      <c r="B61" s="4" t="s">
        <v>85</v>
      </c>
      <c r="C61" s="19">
        <v>25.78</v>
      </c>
      <c r="D61" s="17">
        <v>73</v>
      </c>
      <c r="E61" s="17">
        <v>97</v>
      </c>
      <c r="F61" s="28">
        <v>5</v>
      </c>
      <c r="G61" s="24">
        <f t="shared" si="35"/>
        <v>5.1546391752577323</v>
      </c>
      <c r="H61" s="3"/>
      <c r="I61" s="3"/>
      <c r="J61" s="3"/>
      <c r="K61" s="3"/>
      <c r="L61" s="3"/>
      <c r="M61" s="3"/>
    </row>
    <row r="62" spans="1:13" ht="25.5" x14ac:dyDescent="0.25">
      <c r="A62" s="5">
        <v>11</v>
      </c>
      <c r="B62" s="4" t="s">
        <v>88</v>
      </c>
      <c r="C62" s="19">
        <v>22.187000000000001</v>
      </c>
      <c r="D62" s="17">
        <v>56</v>
      </c>
      <c r="E62" s="44">
        <v>56</v>
      </c>
      <c r="F62" s="28">
        <v>2</v>
      </c>
      <c r="G62" s="24">
        <f t="shared" si="35"/>
        <v>3.5714285714285716</v>
      </c>
      <c r="H62" s="3"/>
      <c r="I62" s="23">
        <v>0</v>
      </c>
      <c r="J62" s="23">
        <f t="shared" ref="J62:J63" si="36">SUM(J63:J67)</f>
        <v>0</v>
      </c>
      <c r="K62" s="23">
        <v>0</v>
      </c>
      <c r="L62" s="23">
        <v>1</v>
      </c>
      <c r="M62" s="23">
        <v>1</v>
      </c>
    </row>
    <row r="63" spans="1:13" ht="25.5" x14ac:dyDescent="0.25">
      <c r="A63" s="5">
        <v>12</v>
      </c>
      <c r="B63" s="4" t="s">
        <v>91</v>
      </c>
      <c r="C63" s="19">
        <v>83.546999999999997</v>
      </c>
      <c r="D63" s="17">
        <v>81</v>
      </c>
      <c r="E63" s="44">
        <v>81</v>
      </c>
      <c r="F63" s="28">
        <v>2</v>
      </c>
      <c r="G63" s="24">
        <f t="shared" si="35"/>
        <v>2.4691358024691357</v>
      </c>
      <c r="H63" s="3"/>
      <c r="I63" s="23">
        <v>0</v>
      </c>
      <c r="J63" s="23">
        <f t="shared" si="36"/>
        <v>0</v>
      </c>
      <c r="K63" s="23">
        <v>0</v>
      </c>
      <c r="L63" s="23">
        <v>1</v>
      </c>
      <c r="M63" s="23">
        <v>1</v>
      </c>
    </row>
    <row r="64" spans="1:13" x14ac:dyDescent="0.25">
      <c r="A64" s="12">
        <v>9</v>
      </c>
      <c r="B64" s="13" t="s">
        <v>41</v>
      </c>
      <c r="C64" s="8">
        <v>91.67</v>
      </c>
      <c r="D64" s="10">
        <f>SUM(D65:D70)</f>
        <v>79</v>
      </c>
      <c r="E64" s="10">
        <f>SUM(E65:E70)</f>
        <v>117</v>
      </c>
      <c r="F64" s="27">
        <f>SUM(F65:F68)</f>
        <v>8</v>
      </c>
      <c r="G64" s="11">
        <f t="shared" si="35"/>
        <v>6.8376068376068373</v>
      </c>
      <c r="H64" s="10"/>
      <c r="I64" s="10">
        <f>SUM(I65:I70)</f>
        <v>0</v>
      </c>
      <c r="J64" s="10">
        <f t="shared" ref="J64:M64" si="37">SUM(J65:J70)</f>
        <v>0</v>
      </c>
      <c r="K64" s="10">
        <f t="shared" si="37"/>
        <v>0</v>
      </c>
      <c r="L64" s="10">
        <f t="shared" si="37"/>
        <v>0</v>
      </c>
      <c r="M64" s="10">
        <f t="shared" si="37"/>
        <v>0</v>
      </c>
    </row>
    <row r="65" spans="1:13" ht="38.25" x14ac:dyDescent="0.25">
      <c r="A65" s="5">
        <v>1</v>
      </c>
      <c r="B65" s="4" t="s">
        <v>17</v>
      </c>
      <c r="C65" s="19">
        <v>32.381999999999998</v>
      </c>
      <c r="D65" s="17">
        <v>7</v>
      </c>
      <c r="E65" s="17">
        <v>21</v>
      </c>
      <c r="F65" s="28">
        <f t="shared" ref="F65:F67" si="38">I65+J65+K65+L65+M65</f>
        <v>0</v>
      </c>
      <c r="G65" s="24">
        <f t="shared" si="35"/>
        <v>0</v>
      </c>
      <c r="H65" s="3"/>
      <c r="I65" s="3"/>
      <c r="J65" s="3"/>
      <c r="K65" s="3"/>
      <c r="L65" s="3"/>
      <c r="M65" s="3"/>
    </row>
    <row r="66" spans="1:13" ht="38.25" x14ac:dyDescent="0.25">
      <c r="A66" s="5">
        <v>2</v>
      </c>
      <c r="B66" s="4" t="s">
        <v>42</v>
      </c>
      <c r="C66" s="19">
        <v>16.747</v>
      </c>
      <c r="D66" s="17">
        <v>72</v>
      </c>
      <c r="E66" s="17">
        <v>67</v>
      </c>
      <c r="F66" s="28">
        <v>8</v>
      </c>
      <c r="G66" s="24">
        <f t="shared" si="35"/>
        <v>11.940298507462687</v>
      </c>
      <c r="H66" s="3"/>
      <c r="I66" s="3"/>
      <c r="J66" s="3"/>
      <c r="K66" s="3"/>
      <c r="L66" s="3"/>
      <c r="M66" s="3"/>
    </row>
    <row r="67" spans="1:13" x14ac:dyDescent="0.25">
      <c r="A67" s="5">
        <v>3</v>
      </c>
      <c r="B67" s="4" t="s">
        <v>104</v>
      </c>
      <c r="C67" s="19">
        <v>3.3180000000000001</v>
      </c>
      <c r="D67" s="17">
        <v>0</v>
      </c>
      <c r="E67" s="17">
        <v>29</v>
      </c>
      <c r="F67" s="28">
        <f t="shared" si="38"/>
        <v>0</v>
      </c>
      <c r="G67" s="24">
        <f t="shared" si="35"/>
        <v>0</v>
      </c>
      <c r="H67" s="3"/>
      <c r="I67" s="3"/>
      <c r="J67" s="3"/>
      <c r="K67" s="3"/>
      <c r="L67" s="3"/>
      <c r="M67" s="3"/>
    </row>
    <row r="68" spans="1:13" ht="25.5" x14ac:dyDescent="0.25">
      <c r="A68" s="5">
        <v>4</v>
      </c>
      <c r="B68" s="4" t="s">
        <v>88</v>
      </c>
      <c r="C68" s="19">
        <v>12.91</v>
      </c>
      <c r="D68" s="17">
        <v>0</v>
      </c>
      <c r="E68" s="44">
        <v>0</v>
      </c>
      <c r="F68" s="28">
        <v>0</v>
      </c>
      <c r="G68" s="24">
        <f t="shared" si="35"/>
        <v>0</v>
      </c>
      <c r="H68" s="3"/>
      <c r="I68" s="23">
        <f t="shared" ref="I68:I70" si="39">F68*0.15</f>
        <v>0</v>
      </c>
      <c r="J68" s="23">
        <f t="shared" ref="J68:J70" si="40">SUM(J69:J73)</f>
        <v>0</v>
      </c>
      <c r="K68" s="23">
        <v>0</v>
      </c>
      <c r="L68" s="23">
        <f t="shared" ref="L68:L70" si="41">SUM(L69:L73)</f>
        <v>0</v>
      </c>
      <c r="M68" s="23">
        <f t="shared" ref="M68:M70" si="42">F68*0.2</f>
        <v>0</v>
      </c>
    </row>
    <row r="69" spans="1:13" ht="25.5" x14ac:dyDescent="0.25">
      <c r="A69" s="5">
        <v>5</v>
      </c>
      <c r="B69" s="4" t="s">
        <v>89</v>
      </c>
      <c r="C69" s="19">
        <v>22.669</v>
      </c>
      <c r="D69" s="17">
        <v>0</v>
      </c>
      <c r="E69" s="44">
        <v>0</v>
      </c>
      <c r="F69" s="28">
        <v>0</v>
      </c>
      <c r="G69" s="24">
        <f t="shared" si="35"/>
        <v>0</v>
      </c>
      <c r="H69" s="3"/>
      <c r="I69" s="23">
        <f t="shared" si="39"/>
        <v>0</v>
      </c>
      <c r="J69" s="23">
        <f t="shared" si="40"/>
        <v>0</v>
      </c>
      <c r="K69" s="23">
        <v>0</v>
      </c>
      <c r="L69" s="23">
        <f t="shared" si="41"/>
        <v>0</v>
      </c>
      <c r="M69" s="23">
        <f t="shared" si="42"/>
        <v>0</v>
      </c>
    </row>
    <row r="70" spans="1:13" ht="25.5" x14ac:dyDescent="0.25">
      <c r="A70" s="5">
        <v>6</v>
      </c>
      <c r="B70" s="4" t="s">
        <v>90</v>
      </c>
      <c r="C70" s="19">
        <v>3.6440000000000001</v>
      </c>
      <c r="D70" s="17">
        <v>0</v>
      </c>
      <c r="E70" s="44">
        <v>0</v>
      </c>
      <c r="F70" s="28">
        <v>0</v>
      </c>
      <c r="G70" s="24">
        <f t="shared" si="35"/>
        <v>0</v>
      </c>
      <c r="H70" s="3"/>
      <c r="I70" s="23">
        <f t="shared" si="39"/>
        <v>0</v>
      </c>
      <c r="J70" s="23">
        <f t="shared" si="40"/>
        <v>0</v>
      </c>
      <c r="K70" s="23">
        <v>0</v>
      </c>
      <c r="L70" s="23">
        <f t="shared" si="41"/>
        <v>0</v>
      </c>
      <c r="M70" s="23">
        <f t="shared" si="42"/>
        <v>0</v>
      </c>
    </row>
    <row r="71" spans="1:13" x14ac:dyDescent="0.25">
      <c r="A71" s="12">
        <v>10</v>
      </c>
      <c r="B71" s="13" t="s">
        <v>43</v>
      </c>
      <c r="C71" s="8">
        <f>SUM(C72:C76)</f>
        <v>80.899999999999991</v>
      </c>
      <c r="D71" s="10">
        <f>SUM(D72:D76)</f>
        <v>109</v>
      </c>
      <c r="E71" s="10">
        <f>SUM(E72:E76)</f>
        <v>106</v>
      </c>
      <c r="F71" s="27">
        <f>SUM(F72:F76)</f>
        <v>10</v>
      </c>
      <c r="G71" s="11">
        <f t="shared" si="35"/>
        <v>9.433962264150944</v>
      </c>
      <c r="H71" s="10"/>
      <c r="I71" s="10">
        <f>SUM(I72:I76)</f>
        <v>0</v>
      </c>
      <c r="J71" s="10">
        <f t="shared" ref="J71" si="43">SUM(J72:J76)</f>
        <v>0</v>
      </c>
      <c r="K71" s="10">
        <f t="shared" ref="K71" si="44">SUM(K72:K76)</f>
        <v>0</v>
      </c>
      <c r="L71" s="10">
        <f t="shared" ref="L71" si="45">SUM(L72:L76)</f>
        <v>0</v>
      </c>
      <c r="M71" s="10">
        <f t="shared" ref="M71" si="46">SUM(M72:M76)</f>
        <v>0</v>
      </c>
    </row>
    <row r="72" spans="1:13" ht="51" x14ac:dyDescent="0.25">
      <c r="A72" s="5">
        <v>1</v>
      </c>
      <c r="B72" s="4" t="s">
        <v>93</v>
      </c>
      <c r="C72" s="19">
        <v>35</v>
      </c>
      <c r="D72" s="17">
        <v>46</v>
      </c>
      <c r="E72" s="17">
        <v>44</v>
      </c>
      <c r="F72" s="28">
        <v>3</v>
      </c>
      <c r="G72" s="24">
        <f t="shared" si="35"/>
        <v>6.8181818181818183</v>
      </c>
      <c r="H72" s="3"/>
      <c r="I72" s="3"/>
      <c r="J72" s="3"/>
      <c r="K72" s="3"/>
      <c r="L72" s="3"/>
      <c r="M72" s="3"/>
    </row>
    <row r="73" spans="1:13" ht="38.25" x14ac:dyDescent="0.25">
      <c r="A73" s="5">
        <v>2</v>
      </c>
      <c r="B73" s="4" t="s">
        <v>44</v>
      </c>
      <c r="C73" s="19">
        <v>4.12</v>
      </c>
      <c r="D73" s="17">
        <v>45</v>
      </c>
      <c r="E73" s="17">
        <v>44</v>
      </c>
      <c r="F73" s="28">
        <v>5</v>
      </c>
      <c r="G73" s="24">
        <f t="shared" si="35"/>
        <v>11.363636363636363</v>
      </c>
      <c r="H73" s="3"/>
      <c r="I73" s="3"/>
      <c r="J73" s="3"/>
      <c r="K73" s="3"/>
      <c r="L73" s="3"/>
      <c r="M73" s="3"/>
    </row>
    <row r="74" spans="1:13" ht="25.5" x14ac:dyDescent="0.25">
      <c r="A74" s="5">
        <v>3</v>
      </c>
      <c r="B74" s="4" t="s">
        <v>77</v>
      </c>
      <c r="C74" s="19">
        <v>0.94</v>
      </c>
      <c r="D74" s="17">
        <v>18</v>
      </c>
      <c r="E74" s="17">
        <v>18</v>
      </c>
      <c r="F74" s="28">
        <v>2</v>
      </c>
      <c r="G74" s="24">
        <f t="shared" si="35"/>
        <v>11.111111111111111</v>
      </c>
      <c r="H74" s="3"/>
      <c r="I74" s="3"/>
      <c r="J74" s="3"/>
      <c r="K74" s="3"/>
      <c r="L74" s="3"/>
      <c r="M74" s="3"/>
    </row>
    <row r="75" spans="1:13" ht="25.5" x14ac:dyDescent="0.25">
      <c r="A75" s="5">
        <v>4</v>
      </c>
      <c r="B75" s="4" t="s">
        <v>88</v>
      </c>
      <c r="C75" s="19">
        <v>29.478999999999999</v>
      </c>
      <c r="D75" s="17">
        <v>0</v>
      </c>
      <c r="E75" s="44">
        <v>0</v>
      </c>
      <c r="F75" s="28">
        <v>0</v>
      </c>
      <c r="G75" s="24">
        <f t="shared" si="35"/>
        <v>0</v>
      </c>
      <c r="H75" s="3"/>
      <c r="I75" s="23">
        <f t="shared" ref="I75:I76" si="47">F75*0.15</f>
        <v>0</v>
      </c>
      <c r="J75" s="23">
        <f t="shared" ref="J75:J76" si="48">SUM(J76:J80)</f>
        <v>0</v>
      </c>
      <c r="K75" s="23">
        <v>0</v>
      </c>
      <c r="L75" s="23">
        <f t="shared" ref="L75:L76" si="49">SUM(L76:L80)</f>
        <v>0</v>
      </c>
      <c r="M75" s="23">
        <f t="shared" ref="M75:M76" si="50">F75*0.2</f>
        <v>0</v>
      </c>
    </row>
    <row r="76" spans="1:13" ht="30" customHeight="1" x14ac:dyDescent="0.25">
      <c r="A76" s="5">
        <v>5</v>
      </c>
      <c r="B76" s="4" t="s">
        <v>89</v>
      </c>
      <c r="C76" s="19">
        <v>11.361000000000001</v>
      </c>
      <c r="D76" s="17">
        <v>0</v>
      </c>
      <c r="E76" s="44">
        <v>0</v>
      </c>
      <c r="F76" s="28">
        <v>0</v>
      </c>
      <c r="G76" s="24">
        <f t="shared" si="35"/>
        <v>0</v>
      </c>
      <c r="H76" s="3"/>
      <c r="I76" s="23">
        <f t="shared" si="47"/>
        <v>0</v>
      </c>
      <c r="J76" s="23">
        <f t="shared" si="48"/>
        <v>0</v>
      </c>
      <c r="K76" s="23">
        <v>0</v>
      </c>
      <c r="L76" s="23">
        <f t="shared" si="49"/>
        <v>0</v>
      </c>
      <c r="M76" s="23">
        <f t="shared" si="50"/>
        <v>0</v>
      </c>
    </row>
    <row r="77" spans="1:13" ht="30.75" customHeight="1" x14ac:dyDescent="0.25">
      <c r="A77" s="12">
        <v>11</v>
      </c>
      <c r="B77" s="13" t="s">
        <v>45</v>
      </c>
      <c r="C77" s="8">
        <f>SUM(C78:C81)</f>
        <v>52.704999999999998</v>
      </c>
      <c r="D77" s="10">
        <f>SUM(D78:D81)</f>
        <v>36</v>
      </c>
      <c r="E77" s="10">
        <f>SUM(E78:E81)</f>
        <v>75</v>
      </c>
      <c r="F77" s="27">
        <f>SUM(F78:F80)</f>
        <v>1</v>
      </c>
      <c r="G77" s="11">
        <f t="shared" si="35"/>
        <v>1.3333333333333333</v>
      </c>
      <c r="H77" s="10"/>
      <c r="I77" s="10">
        <f>SUM(I78:I80)</f>
        <v>0</v>
      </c>
      <c r="J77" s="10">
        <f>SUM(J78:J80)</f>
        <v>0</v>
      </c>
      <c r="K77" s="10"/>
      <c r="L77" s="10">
        <f>SUM(L78:L80)</f>
        <v>0</v>
      </c>
      <c r="M77" s="10">
        <f>SUM(M78:M80)</f>
        <v>1</v>
      </c>
    </row>
    <row r="78" spans="1:13" x14ac:dyDescent="0.25">
      <c r="A78" s="5">
        <v>1</v>
      </c>
      <c r="B78" s="4" t="s">
        <v>105</v>
      </c>
      <c r="C78" s="19">
        <v>4.2880000000000003</v>
      </c>
      <c r="D78" s="17">
        <v>0</v>
      </c>
      <c r="E78" s="17">
        <v>39</v>
      </c>
      <c r="F78" s="28">
        <f t="shared" ref="F78:F79" si="51">I78+J78+K78+L78+M78</f>
        <v>0</v>
      </c>
      <c r="G78" s="24">
        <f t="shared" si="35"/>
        <v>0</v>
      </c>
      <c r="H78" s="3"/>
      <c r="I78" s="3"/>
      <c r="J78" s="3"/>
      <c r="K78" s="3"/>
      <c r="L78" s="3"/>
      <c r="M78" s="3"/>
    </row>
    <row r="79" spans="1:13" x14ac:dyDescent="0.25">
      <c r="A79" s="5">
        <v>2</v>
      </c>
      <c r="B79" s="46" t="s">
        <v>92</v>
      </c>
      <c r="C79" s="47">
        <v>1.819</v>
      </c>
      <c r="D79" s="48">
        <v>0</v>
      </c>
      <c r="E79" s="48">
        <v>0</v>
      </c>
      <c r="F79" s="50">
        <f t="shared" si="51"/>
        <v>0</v>
      </c>
      <c r="G79" s="49">
        <f t="shared" si="35"/>
        <v>0</v>
      </c>
      <c r="H79" s="48"/>
      <c r="I79" s="48"/>
      <c r="J79" s="3"/>
      <c r="K79" s="3"/>
      <c r="L79" s="3"/>
      <c r="M79" s="3"/>
    </row>
    <row r="80" spans="1:13" ht="25.5" x14ac:dyDescent="0.25">
      <c r="A80" s="5">
        <v>3</v>
      </c>
      <c r="B80" s="4" t="s">
        <v>88</v>
      </c>
      <c r="C80" s="19">
        <v>2.0289999999999999</v>
      </c>
      <c r="D80" s="17">
        <v>36</v>
      </c>
      <c r="E80" s="44">
        <v>36</v>
      </c>
      <c r="F80" s="28">
        <v>1</v>
      </c>
      <c r="G80" s="24">
        <f t="shared" si="35"/>
        <v>2.7777777777777777</v>
      </c>
      <c r="H80" s="3"/>
      <c r="I80" s="23">
        <v>0</v>
      </c>
      <c r="J80" s="23">
        <f t="shared" ref="J80:J81" si="52">SUM(J81:J85)</f>
        <v>0</v>
      </c>
      <c r="K80" s="23">
        <v>0</v>
      </c>
      <c r="L80" s="23">
        <f t="shared" ref="L80:L81" si="53">SUM(L81:L85)</f>
        <v>0</v>
      </c>
      <c r="M80" s="23">
        <v>1</v>
      </c>
    </row>
    <row r="81" spans="1:13" ht="27.75" customHeight="1" x14ac:dyDescent="0.25">
      <c r="A81" s="5">
        <v>4</v>
      </c>
      <c r="B81" s="4" t="s">
        <v>89</v>
      </c>
      <c r="C81" s="19">
        <v>44.569000000000003</v>
      </c>
      <c r="D81" s="17">
        <v>0</v>
      </c>
      <c r="E81" s="44">
        <v>0</v>
      </c>
      <c r="F81" s="28">
        <v>0</v>
      </c>
      <c r="G81" s="24">
        <f t="shared" si="35"/>
        <v>0</v>
      </c>
      <c r="H81" s="3"/>
      <c r="I81" s="23">
        <f t="shared" ref="I81" si="54">F81*0.15</f>
        <v>0</v>
      </c>
      <c r="J81" s="23">
        <f t="shared" si="52"/>
        <v>0</v>
      </c>
      <c r="K81" s="23">
        <v>0</v>
      </c>
      <c r="L81" s="23">
        <f t="shared" si="53"/>
        <v>0</v>
      </c>
      <c r="M81" s="23">
        <f t="shared" ref="M81" si="55">F81*0.2</f>
        <v>0</v>
      </c>
    </row>
    <row r="82" spans="1:13" ht="27.75" customHeight="1" x14ac:dyDescent="0.25">
      <c r="A82" s="12">
        <v>12</v>
      </c>
      <c r="B82" s="13" t="s">
        <v>46</v>
      </c>
      <c r="C82" s="8">
        <v>76.745999999999995</v>
      </c>
      <c r="D82" s="10">
        <f>SUM(D83:D86)</f>
        <v>103</v>
      </c>
      <c r="E82" s="10">
        <f>SUM(E83:E86)</f>
        <v>117</v>
      </c>
      <c r="F82" s="27">
        <f>SUM(F83:F86)</f>
        <v>8</v>
      </c>
      <c r="G82" s="11">
        <f t="shared" si="35"/>
        <v>6.8376068376068373</v>
      </c>
      <c r="H82" s="10"/>
      <c r="I82" s="10">
        <f>SUM(I83:I86)</f>
        <v>0</v>
      </c>
      <c r="J82" s="10">
        <f>SUM(J83:J86)</f>
        <v>0</v>
      </c>
      <c r="K82" s="10"/>
      <c r="L82" s="10">
        <f>SUM(L83:L86)</f>
        <v>0</v>
      </c>
      <c r="M82" s="10">
        <f>SUM(M83:M86)</f>
        <v>0</v>
      </c>
    </row>
    <row r="83" spans="1:13" ht="38.25" x14ac:dyDescent="0.25">
      <c r="A83" s="5">
        <v>1</v>
      </c>
      <c r="B83" s="4" t="s">
        <v>47</v>
      </c>
      <c r="C83" s="19">
        <v>2.84</v>
      </c>
      <c r="D83" s="17">
        <v>20</v>
      </c>
      <c r="E83" s="44">
        <v>20</v>
      </c>
      <c r="F83" s="28">
        <v>2</v>
      </c>
      <c r="G83" s="24">
        <f t="shared" si="35"/>
        <v>10</v>
      </c>
      <c r="H83" s="3"/>
      <c r="I83" s="3"/>
      <c r="J83" s="3"/>
      <c r="K83" s="3"/>
      <c r="L83" s="3"/>
      <c r="M83" s="3"/>
    </row>
    <row r="84" spans="1:13" ht="51" x14ac:dyDescent="0.25">
      <c r="A84" s="5">
        <v>2</v>
      </c>
      <c r="B84" s="4" t="s">
        <v>78</v>
      </c>
      <c r="C84" s="19">
        <v>11.241</v>
      </c>
      <c r="D84" s="17">
        <v>42</v>
      </c>
      <c r="E84" s="17">
        <v>51</v>
      </c>
      <c r="F84" s="28">
        <v>3</v>
      </c>
      <c r="G84" s="24">
        <f t="shared" si="35"/>
        <v>5.882352941176471</v>
      </c>
      <c r="H84" s="3"/>
      <c r="I84" s="3"/>
      <c r="J84" s="3"/>
      <c r="K84" s="3"/>
      <c r="L84" s="3"/>
      <c r="M84" s="3"/>
    </row>
    <row r="85" spans="1:13" ht="38.25" x14ac:dyDescent="0.25">
      <c r="A85" s="5">
        <v>3</v>
      </c>
      <c r="B85" s="4" t="s">
        <v>27</v>
      </c>
      <c r="C85" s="19">
        <v>15.076000000000001</v>
      </c>
      <c r="D85" s="17">
        <v>41</v>
      </c>
      <c r="E85" s="17">
        <v>46</v>
      </c>
      <c r="F85" s="28">
        <v>3</v>
      </c>
      <c r="G85" s="24">
        <f t="shared" si="35"/>
        <v>6.5217391304347823</v>
      </c>
      <c r="H85" s="3"/>
      <c r="I85" s="3"/>
      <c r="J85" s="3"/>
      <c r="K85" s="3"/>
      <c r="L85" s="3"/>
      <c r="M85" s="3"/>
    </row>
    <row r="86" spans="1:13" x14ac:dyDescent="0.25">
      <c r="A86" s="5">
        <v>4</v>
      </c>
      <c r="B86" s="4" t="s">
        <v>21</v>
      </c>
      <c r="C86" s="19">
        <f>C82-C83-C84-C85</f>
        <v>47.588999999999992</v>
      </c>
      <c r="D86" s="17">
        <v>0</v>
      </c>
      <c r="E86" s="44">
        <v>0</v>
      </c>
      <c r="F86" s="28">
        <v>0</v>
      </c>
      <c r="G86" s="24">
        <f t="shared" si="35"/>
        <v>0</v>
      </c>
      <c r="H86" s="3"/>
      <c r="I86" s="23">
        <f>F86*0.15</f>
        <v>0</v>
      </c>
      <c r="J86" s="23">
        <f t="shared" ref="J86" si="56">SUM(J87:J91)</f>
        <v>0</v>
      </c>
      <c r="K86" s="23">
        <v>0</v>
      </c>
      <c r="L86" s="23">
        <f t="shared" ref="L86" si="57">SUM(L87:L91)</f>
        <v>0</v>
      </c>
      <c r="M86" s="23">
        <f>F86*0.2</f>
        <v>0</v>
      </c>
    </row>
    <row r="87" spans="1:13" ht="27" customHeight="1" x14ac:dyDescent="0.25">
      <c r="A87" s="12">
        <v>13</v>
      </c>
      <c r="B87" s="13" t="s">
        <v>48</v>
      </c>
      <c r="C87" s="8">
        <v>191.6</v>
      </c>
      <c r="D87" s="10">
        <f>SUM(D88:D92)</f>
        <v>104</v>
      </c>
      <c r="E87" s="10">
        <f>SUM(E88:E92)</f>
        <v>122</v>
      </c>
      <c r="F87" s="27">
        <f>SUM(F88:F92)</f>
        <v>6</v>
      </c>
      <c r="G87" s="11">
        <f t="shared" si="35"/>
        <v>4.918032786885246</v>
      </c>
      <c r="H87" s="10"/>
      <c r="I87" s="10">
        <f>SUM(I88:I92)</f>
        <v>0</v>
      </c>
      <c r="J87" s="10">
        <f t="shared" ref="J87" si="58">SUM(J88:J92)</f>
        <v>0</v>
      </c>
      <c r="K87" s="10">
        <v>0</v>
      </c>
      <c r="L87" s="10">
        <f t="shared" ref="L87:M87" si="59">SUM(L88:L92)</f>
        <v>0</v>
      </c>
      <c r="M87" s="10">
        <f t="shared" si="59"/>
        <v>0</v>
      </c>
    </row>
    <row r="88" spans="1:13" ht="51" x14ac:dyDescent="0.25">
      <c r="A88" s="5">
        <v>1</v>
      </c>
      <c r="B88" s="4" t="s">
        <v>93</v>
      </c>
      <c r="C88" s="19">
        <v>19.164000000000001</v>
      </c>
      <c r="D88" s="17">
        <v>32</v>
      </c>
      <c r="E88" s="44">
        <v>32</v>
      </c>
      <c r="F88" s="28">
        <v>2</v>
      </c>
      <c r="G88" s="24">
        <f t="shared" si="35"/>
        <v>6.25</v>
      </c>
      <c r="H88" s="3"/>
      <c r="I88" s="3"/>
      <c r="J88" s="3"/>
      <c r="K88" s="3"/>
      <c r="L88" s="3"/>
      <c r="M88" s="3"/>
    </row>
    <row r="89" spans="1:13" ht="51" x14ac:dyDescent="0.25">
      <c r="A89" s="5">
        <v>2</v>
      </c>
      <c r="B89" s="4" t="s">
        <v>94</v>
      </c>
      <c r="C89" s="19">
        <v>15.423</v>
      </c>
      <c r="D89" s="17">
        <v>28</v>
      </c>
      <c r="E89" s="44">
        <v>28</v>
      </c>
      <c r="F89" s="28">
        <v>2</v>
      </c>
      <c r="G89" s="24">
        <f t="shared" ref="G89:G120" si="60">IFERROR((100*F89)/E89,0)</f>
        <v>7.1428571428571432</v>
      </c>
      <c r="H89" s="3"/>
      <c r="I89" s="3"/>
      <c r="J89" s="3"/>
      <c r="K89" s="3"/>
      <c r="L89" s="3"/>
      <c r="M89" s="3"/>
    </row>
    <row r="90" spans="1:13" x14ac:dyDescent="0.25">
      <c r="A90" s="5">
        <v>3</v>
      </c>
      <c r="B90" s="4" t="s">
        <v>79</v>
      </c>
      <c r="C90" s="19">
        <v>9.3610000000000007</v>
      </c>
      <c r="D90" s="17">
        <v>21</v>
      </c>
      <c r="E90" s="17">
        <v>37</v>
      </c>
      <c r="F90" s="28">
        <v>1</v>
      </c>
      <c r="G90" s="40">
        <f t="shared" si="60"/>
        <v>2.7027027027027026</v>
      </c>
      <c r="H90" s="3"/>
      <c r="I90" s="3"/>
      <c r="J90" s="3"/>
      <c r="K90" s="3"/>
      <c r="L90" s="3"/>
      <c r="M90" s="3"/>
    </row>
    <row r="91" spans="1:13" x14ac:dyDescent="0.25">
      <c r="A91" s="5">
        <v>4</v>
      </c>
      <c r="B91" s="4" t="s">
        <v>80</v>
      </c>
      <c r="C91" s="19">
        <v>12.343</v>
      </c>
      <c r="D91" s="17">
        <v>23</v>
      </c>
      <c r="E91" s="17">
        <v>25</v>
      </c>
      <c r="F91" s="28">
        <v>1</v>
      </c>
      <c r="G91" s="40">
        <f t="shared" si="60"/>
        <v>4</v>
      </c>
      <c r="H91" s="3"/>
      <c r="I91" s="3"/>
      <c r="J91" s="3"/>
      <c r="K91" s="3"/>
      <c r="L91" s="3"/>
      <c r="M91" s="3"/>
    </row>
    <row r="92" spans="1:13" x14ac:dyDescent="0.25">
      <c r="A92" s="5">
        <v>5</v>
      </c>
      <c r="B92" s="4" t="s">
        <v>21</v>
      </c>
      <c r="C92" s="19">
        <f>C87-C88-C89-C90-C91</f>
        <v>135.309</v>
      </c>
      <c r="D92" s="17">
        <v>0</v>
      </c>
      <c r="E92" s="44">
        <v>0</v>
      </c>
      <c r="F92" s="28">
        <v>0</v>
      </c>
      <c r="G92" s="24">
        <f t="shared" si="60"/>
        <v>0</v>
      </c>
      <c r="H92" s="3"/>
      <c r="I92" s="23">
        <f>F92*0.15</f>
        <v>0</v>
      </c>
      <c r="J92" s="23">
        <f t="shared" ref="J92" si="61">SUM(J93:J97)</f>
        <v>0</v>
      </c>
      <c r="K92" s="23">
        <v>0</v>
      </c>
      <c r="L92" s="23">
        <f t="shared" ref="L92" si="62">SUM(L93:L97)</f>
        <v>0</v>
      </c>
      <c r="M92" s="23">
        <f>F92*0.2</f>
        <v>0</v>
      </c>
    </row>
    <row r="93" spans="1:13" ht="25.5" x14ac:dyDescent="0.25">
      <c r="A93" s="12">
        <v>14</v>
      </c>
      <c r="B93" s="13" t="s">
        <v>49</v>
      </c>
      <c r="C93" s="8">
        <f>SUM(C94:C103)</f>
        <v>150.72650000000002</v>
      </c>
      <c r="D93" s="9">
        <f>SUM(D94:D103)</f>
        <v>402</v>
      </c>
      <c r="E93" s="9">
        <f>SUM(E94:E103)</f>
        <v>356</v>
      </c>
      <c r="F93" s="27">
        <f>SUM(F94:F103)</f>
        <v>33</v>
      </c>
      <c r="G93" s="11">
        <f t="shared" si="60"/>
        <v>9.2696629213483153</v>
      </c>
      <c r="H93" s="10"/>
      <c r="I93" s="10">
        <f>SUM(I94:I101)</f>
        <v>0</v>
      </c>
      <c r="J93" s="10">
        <f t="shared" ref="J93:L93" si="63">SUM(J94:J101)</f>
        <v>0</v>
      </c>
      <c r="K93" s="10"/>
      <c r="L93" s="10">
        <f t="shared" si="63"/>
        <v>0</v>
      </c>
      <c r="M93" s="10">
        <f>SUM(M94:M101)</f>
        <v>0</v>
      </c>
    </row>
    <row r="94" spans="1:13" ht="51" x14ac:dyDescent="0.25">
      <c r="A94" s="5">
        <v>1</v>
      </c>
      <c r="B94" s="4" t="s">
        <v>95</v>
      </c>
      <c r="C94" s="19">
        <v>30.7</v>
      </c>
      <c r="D94" s="17">
        <v>45</v>
      </c>
      <c r="E94" s="44">
        <v>45</v>
      </c>
      <c r="F94" s="28">
        <v>3</v>
      </c>
      <c r="G94" s="24">
        <f t="shared" si="60"/>
        <v>6.666666666666667</v>
      </c>
      <c r="H94" s="3"/>
      <c r="I94" s="3"/>
      <c r="J94" s="3"/>
      <c r="K94" s="3"/>
      <c r="L94" s="3"/>
      <c r="M94" s="3"/>
    </row>
    <row r="95" spans="1:13" ht="51" x14ac:dyDescent="0.25">
      <c r="A95" s="5">
        <v>2</v>
      </c>
      <c r="B95" s="4" t="s">
        <v>96</v>
      </c>
      <c r="C95" s="19">
        <v>2.2999999999999998</v>
      </c>
      <c r="D95" s="17">
        <v>0</v>
      </c>
      <c r="E95" s="44">
        <v>0</v>
      </c>
      <c r="F95" s="28">
        <v>0</v>
      </c>
      <c r="G95" s="24">
        <f t="shared" si="60"/>
        <v>0</v>
      </c>
      <c r="H95" s="3"/>
      <c r="I95" s="3"/>
      <c r="J95" s="3"/>
      <c r="K95" s="3"/>
      <c r="L95" s="3"/>
      <c r="M95" s="3"/>
    </row>
    <row r="96" spans="1:13" ht="51" x14ac:dyDescent="0.25">
      <c r="A96" s="5">
        <v>3</v>
      </c>
      <c r="B96" s="4" t="s">
        <v>50</v>
      </c>
      <c r="C96" s="19">
        <v>6.7649999999999997</v>
      </c>
      <c r="D96" s="17">
        <v>53</v>
      </c>
      <c r="E96" s="17">
        <v>64</v>
      </c>
      <c r="F96" s="28">
        <v>5</v>
      </c>
      <c r="G96" s="24">
        <f t="shared" si="60"/>
        <v>7.8125</v>
      </c>
      <c r="H96" s="3"/>
      <c r="I96" s="3"/>
      <c r="J96" s="3"/>
      <c r="K96" s="3"/>
      <c r="L96" s="3"/>
      <c r="M96" s="3"/>
    </row>
    <row r="97" spans="1:13" ht="38.25" x14ac:dyDescent="0.25">
      <c r="A97" s="5">
        <v>4</v>
      </c>
      <c r="B97" s="4" t="s">
        <v>51</v>
      </c>
      <c r="C97" s="19">
        <v>23.82</v>
      </c>
      <c r="D97" s="17">
        <v>121</v>
      </c>
      <c r="E97" s="48">
        <v>100</v>
      </c>
      <c r="F97" s="28">
        <v>10</v>
      </c>
      <c r="G97" s="24">
        <f t="shared" si="60"/>
        <v>10</v>
      </c>
      <c r="H97" s="3"/>
      <c r="I97" s="3"/>
      <c r="J97" s="3"/>
      <c r="K97" s="3"/>
      <c r="L97" s="3"/>
      <c r="M97" s="3"/>
    </row>
    <row r="98" spans="1:13" ht="38.25" x14ac:dyDescent="0.25">
      <c r="A98" s="5">
        <v>5</v>
      </c>
      <c r="B98" s="4" t="s">
        <v>26</v>
      </c>
      <c r="C98" s="19">
        <v>8.4539000000000009</v>
      </c>
      <c r="D98" s="17">
        <v>74</v>
      </c>
      <c r="E98" s="17">
        <v>60</v>
      </c>
      <c r="F98" s="28">
        <v>6</v>
      </c>
      <c r="G98" s="24">
        <f t="shared" si="60"/>
        <v>10</v>
      </c>
      <c r="H98" s="3"/>
      <c r="I98" s="3"/>
      <c r="J98" s="3"/>
      <c r="K98" s="3"/>
      <c r="L98" s="3"/>
      <c r="M98" s="3"/>
    </row>
    <row r="99" spans="1:13" ht="51" x14ac:dyDescent="0.25">
      <c r="A99" s="5">
        <v>6</v>
      </c>
      <c r="B99" s="4" t="s">
        <v>52</v>
      </c>
      <c r="C99" s="19">
        <v>11.084</v>
      </c>
      <c r="D99" s="17">
        <v>58</v>
      </c>
      <c r="E99" s="17">
        <v>45</v>
      </c>
      <c r="F99" s="28">
        <v>3</v>
      </c>
      <c r="G99" s="24">
        <f t="shared" si="60"/>
        <v>6.666666666666667</v>
      </c>
      <c r="H99" s="3"/>
      <c r="I99" s="3"/>
      <c r="J99" s="3"/>
      <c r="K99" s="3"/>
      <c r="L99" s="3"/>
      <c r="M99" s="3"/>
    </row>
    <row r="100" spans="1:13" ht="38.25" x14ac:dyDescent="0.25">
      <c r="A100" s="5">
        <v>7</v>
      </c>
      <c r="B100" s="4" t="s">
        <v>53</v>
      </c>
      <c r="C100" s="19">
        <v>14.714600000000001</v>
      </c>
      <c r="D100" s="17">
        <v>51</v>
      </c>
      <c r="E100" s="17">
        <v>42</v>
      </c>
      <c r="F100" s="28">
        <v>6</v>
      </c>
      <c r="G100" s="24">
        <f t="shared" si="60"/>
        <v>14.285714285714286</v>
      </c>
      <c r="H100" s="3"/>
      <c r="I100" s="3"/>
      <c r="J100" s="3"/>
      <c r="K100" s="3"/>
      <c r="L100" s="3"/>
      <c r="M100" s="3"/>
    </row>
    <row r="101" spans="1:13" ht="25.5" x14ac:dyDescent="0.25">
      <c r="A101" s="5">
        <v>8</v>
      </c>
      <c r="B101" s="4" t="s">
        <v>88</v>
      </c>
      <c r="C101" s="19">
        <v>49.856999999999999</v>
      </c>
      <c r="D101" s="17">
        <v>0</v>
      </c>
      <c r="E101" s="44">
        <v>0</v>
      </c>
      <c r="F101" s="28">
        <v>0</v>
      </c>
      <c r="G101" s="24">
        <f t="shared" si="60"/>
        <v>0</v>
      </c>
      <c r="H101" s="3"/>
      <c r="I101" s="23">
        <f t="shared" ref="I101:I103" si="64">F101*0.15</f>
        <v>0</v>
      </c>
      <c r="J101" s="23">
        <f t="shared" ref="J101:J103" si="65">SUM(J102:J106)</f>
        <v>0</v>
      </c>
      <c r="K101" s="23">
        <v>0</v>
      </c>
      <c r="L101" s="23">
        <f t="shared" ref="L101:L103" si="66">SUM(L102:L106)</f>
        <v>0</v>
      </c>
      <c r="M101" s="23">
        <f t="shared" ref="M101:M103" si="67">F101*0.2</f>
        <v>0</v>
      </c>
    </row>
    <row r="102" spans="1:13" ht="27.75" customHeight="1" x14ac:dyDescent="0.25">
      <c r="A102" s="5">
        <v>9</v>
      </c>
      <c r="B102" s="4" t="s">
        <v>89</v>
      </c>
      <c r="C102" s="19">
        <v>1.161</v>
      </c>
      <c r="D102" s="17">
        <v>0</v>
      </c>
      <c r="E102" s="17">
        <v>0</v>
      </c>
      <c r="F102" s="28">
        <v>0</v>
      </c>
      <c r="G102" s="24">
        <f t="shared" si="60"/>
        <v>0</v>
      </c>
      <c r="H102" s="3"/>
      <c r="I102" s="23">
        <f t="shared" si="64"/>
        <v>0</v>
      </c>
      <c r="J102" s="23">
        <f t="shared" si="65"/>
        <v>0</v>
      </c>
      <c r="K102" s="23">
        <v>0</v>
      </c>
      <c r="L102" s="23">
        <f t="shared" si="66"/>
        <v>0</v>
      </c>
      <c r="M102" s="23">
        <f t="shared" si="67"/>
        <v>0</v>
      </c>
    </row>
    <row r="103" spans="1:13" ht="25.5" x14ac:dyDescent="0.25">
      <c r="A103" s="5">
        <v>10</v>
      </c>
      <c r="B103" s="4" t="s">
        <v>90</v>
      </c>
      <c r="C103" s="19">
        <v>1.871</v>
      </c>
      <c r="D103" s="17">
        <v>0</v>
      </c>
      <c r="E103" s="44">
        <v>0</v>
      </c>
      <c r="F103" s="28">
        <v>0</v>
      </c>
      <c r="G103" s="24">
        <f t="shared" si="60"/>
        <v>0</v>
      </c>
      <c r="H103" s="3"/>
      <c r="I103" s="23">
        <f t="shared" si="64"/>
        <v>0</v>
      </c>
      <c r="J103" s="23">
        <f t="shared" si="65"/>
        <v>0</v>
      </c>
      <c r="K103" s="23">
        <v>0</v>
      </c>
      <c r="L103" s="23">
        <f t="shared" si="66"/>
        <v>0</v>
      </c>
      <c r="M103" s="23">
        <f t="shared" si="67"/>
        <v>0</v>
      </c>
    </row>
    <row r="104" spans="1:13" x14ac:dyDescent="0.25">
      <c r="A104" s="12">
        <v>15</v>
      </c>
      <c r="B104" s="13" t="s">
        <v>54</v>
      </c>
      <c r="C104" s="8">
        <v>82.1</v>
      </c>
      <c r="D104" s="10">
        <f>D105</f>
        <v>5</v>
      </c>
      <c r="E104" s="10">
        <f>E105</f>
        <v>5</v>
      </c>
      <c r="F104" s="27">
        <f>SUM(F105:F105)</f>
        <v>0</v>
      </c>
      <c r="G104" s="11">
        <f t="shared" si="60"/>
        <v>0</v>
      </c>
      <c r="H104" s="10"/>
      <c r="I104" s="10">
        <f>I105</f>
        <v>0</v>
      </c>
      <c r="J104" s="10">
        <f t="shared" ref="J104:M104" si="68">J105</f>
        <v>0</v>
      </c>
      <c r="K104" s="10">
        <f t="shared" si="68"/>
        <v>0</v>
      </c>
      <c r="L104" s="10">
        <f t="shared" si="68"/>
        <v>0</v>
      </c>
      <c r="M104" s="10">
        <f t="shared" si="68"/>
        <v>0</v>
      </c>
    </row>
    <row r="105" spans="1:13" x14ac:dyDescent="0.25">
      <c r="A105" s="5">
        <v>1</v>
      </c>
      <c r="B105" s="4" t="s">
        <v>21</v>
      </c>
      <c r="C105" s="19">
        <f>C104</f>
        <v>82.1</v>
      </c>
      <c r="D105" s="17">
        <v>5</v>
      </c>
      <c r="E105" s="44">
        <v>5</v>
      </c>
      <c r="F105" s="28">
        <v>0</v>
      </c>
      <c r="G105" s="24">
        <f t="shared" si="60"/>
        <v>0</v>
      </c>
      <c r="H105" s="3"/>
      <c r="I105" s="23">
        <f t="shared" ref="I105" si="69">F105*0.15</f>
        <v>0</v>
      </c>
      <c r="J105" s="23">
        <f t="shared" ref="J105" si="70">G105*0.15</f>
        <v>0</v>
      </c>
      <c r="K105" s="23">
        <f t="shared" ref="K105" si="71">H105*0.15</f>
        <v>0</v>
      </c>
      <c r="L105" s="23">
        <f t="shared" ref="L105" si="72">I105*0.15</f>
        <v>0</v>
      </c>
      <c r="M105" s="23">
        <f t="shared" ref="M105" si="73">J105*0.15</f>
        <v>0</v>
      </c>
    </row>
    <row r="106" spans="1:13" ht="28.5" customHeight="1" x14ac:dyDescent="0.25">
      <c r="A106" s="12">
        <v>16</v>
      </c>
      <c r="B106" s="13" t="s">
        <v>55</v>
      </c>
      <c r="C106" s="8">
        <v>71.7</v>
      </c>
      <c r="D106" s="10">
        <f>SUM(D107:D109)</f>
        <v>6</v>
      </c>
      <c r="E106" s="10">
        <f>SUM(E107:E109)</f>
        <v>6</v>
      </c>
      <c r="F106" s="27">
        <f>SUM(F107:F109)</f>
        <v>0</v>
      </c>
      <c r="G106" s="11">
        <f t="shared" si="60"/>
        <v>0</v>
      </c>
      <c r="H106" s="10"/>
      <c r="I106" s="10">
        <f>SUM(I107:I109)</f>
        <v>0</v>
      </c>
      <c r="J106" s="10">
        <f t="shared" ref="J106" si="74">SUM(J107:J109)</f>
        <v>0</v>
      </c>
      <c r="K106" s="10"/>
      <c r="L106" s="10">
        <f t="shared" ref="L106:M106" si="75">SUM(L107:L109)</f>
        <v>0</v>
      </c>
      <c r="M106" s="10">
        <f t="shared" si="75"/>
        <v>0</v>
      </c>
    </row>
    <row r="107" spans="1:13" ht="38.25" x14ac:dyDescent="0.25">
      <c r="A107" s="5">
        <v>1</v>
      </c>
      <c r="B107" s="4" t="s">
        <v>17</v>
      </c>
      <c r="C107" s="19">
        <v>31.997</v>
      </c>
      <c r="D107" s="17">
        <v>6</v>
      </c>
      <c r="E107" s="44">
        <v>6</v>
      </c>
      <c r="F107" s="28">
        <f t="shared" ref="F107" si="76">I107+J107+K107+L107+M107</f>
        <v>0</v>
      </c>
      <c r="G107" s="24">
        <f t="shared" si="60"/>
        <v>0</v>
      </c>
      <c r="H107" s="3"/>
      <c r="I107" s="3">
        <v>0</v>
      </c>
      <c r="J107" s="3">
        <v>0</v>
      </c>
      <c r="K107" s="3"/>
      <c r="L107" s="3">
        <v>0</v>
      </c>
      <c r="M107" s="3">
        <v>0</v>
      </c>
    </row>
    <row r="108" spans="1:13" ht="25.5" x14ac:dyDescent="0.25">
      <c r="A108" s="5">
        <v>2</v>
      </c>
      <c r="B108" s="4" t="s">
        <v>88</v>
      </c>
      <c r="C108" s="19">
        <v>4.423</v>
      </c>
      <c r="D108" s="17">
        <v>0</v>
      </c>
      <c r="E108" s="17">
        <v>0</v>
      </c>
      <c r="F108" s="28">
        <v>0</v>
      </c>
      <c r="G108" s="24">
        <f t="shared" si="60"/>
        <v>0</v>
      </c>
      <c r="H108" s="3"/>
      <c r="I108" s="23">
        <f t="shared" ref="I108:I109" si="77">F108*0.15</f>
        <v>0</v>
      </c>
      <c r="J108" s="23">
        <f t="shared" ref="J108:J109" si="78">G108*0.15</f>
        <v>0</v>
      </c>
      <c r="K108" s="23">
        <f t="shared" ref="K108:K109" si="79">H108*0.15</f>
        <v>0</v>
      </c>
      <c r="L108" s="23">
        <f t="shared" ref="L108:L109" si="80">I108*0.15</f>
        <v>0</v>
      </c>
      <c r="M108" s="23">
        <f t="shared" ref="M108:M109" si="81">J108*0.15</f>
        <v>0</v>
      </c>
    </row>
    <row r="109" spans="1:13" ht="25.5" x14ac:dyDescent="0.25">
      <c r="A109" s="5">
        <v>3</v>
      </c>
      <c r="B109" s="4" t="s">
        <v>89</v>
      </c>
      <c r="C109" s="19">
        <v>35.28</v>
      </c>
      <c r="D109" s="17">
        <v>0</v>
      </c>
      <c r="E109" s="17">
        <v>0</v>
      </c>
      <c r="F109" s="28">
        <v>0</v>
      </c>
      <c r="G109" s="24">
        <f t="shared" si="60"/>
        <v>0</v>
      </c>
      <c r="H109" s="3"/>
      <c r="I109" s="23">
        <f t="shared" si="77"/>
        <v>0</v>
      </c>
      <c r="J109" s="23">
        <f t="shared" si="78"/>
        <v>0</v>
      </c>
      <c r="K109" s="23">
        <f t="shared" si="79"/>
        <v>0</v>
      </c>
      <c r="L109" s="23">
        <f t="shared" si="80"/>
        <v>0</v>
      </c>
      <c r="M109" s="23">
        <f t="shared" si="81"/>
        <v>0</v>
      </c>
    </row>
    <row r="110" spans="1:13" x14ac:dyDescent="0.25">
      <c r="A110" s="12">
        <v>17</v>
      </c>
      <c r="B110" s="13" t="s">
        <v>56</v>
      </c>
      <c r="C110" s="8">
        <v>101.25</v>
      </c>
      <c r="D110" s="10">
        <f>SUM(D111:D112)</f>
        <v>80</v>
      </c>
      <c r="E110" s="10">
        <f>SUM(E111:E112)</f>
        <v>83</v>
      </c>
      <c r="F110" s="27">
        <f>SUM(F111:F112)</f>
        <v>4</v>
      </c>
      <c r="G110" s="11">
        <f t="shared" si="60"/>
        <v>4.8192771084337354</v>
      </c>
      <c r="H110" s="10"/>
      <c r="I110" s="10">
        <f>SUM(I111:I112)</f>
        <v>0</v>
      </c>
      <c r="J110" s="10">
        <f t="shared" ref="J110" si="82">SUM(J111:J112)</f>
        <v>0</v>
      </c>
      <c r="K110" s="10"/>
      <c r="L110" s="10">
        <f t="shared" ref="L110:M110" si="83">SUM(L111:L112)</f>
        <v>0</v>
      </c>
      <c r="M110" s="10">
        <f t="shared" si="83"/>
        <v>0</v>
      </c>
    </row>
    <row r="111" spans="1:13" ht="38.25" x14ac:dyDescent="0.25">
      <c r="A111" s="5">
        <v>1</v>
      </c>
      <c r="B111" s="4" t="s">
        <v>17</v>
      </c>
      <c r="C111" s="19">
        <v>32.658999999999999</v>
      </c>
      <c r="D111" s="17">
        <v>76</v>
      </c>
      <c r="E111" s="17">
        <v>79</v>
      </c>
      <c r="F111" s="28">
        <v>4</v>
      </c>
      <c r="G111" s="24">
        <f t="shared" si="60"/>
        <v>5.0632911392405067</v>
      </c>
      <c r="H111" s="3"/>
      <c r="I111" s="3"/>
      <c r="J111" s="3"/>
      <c r="K111" s="3"/>
      <c r="L111" s="3"/>
      <c r="M111" s="3"/>
    </row>
    <row r="112" spans="1:13" x14ac:dyDescent="0.25">
      <c r="A112" s="5">
        <v>2</v>
      </c>
      <c r="B112" s="4" t="s">
        <v>21</v>
      </c>
      <c r="C112" s="19">
        <f>C110-C111</f>
        <v>68.591000000000008</v>
      </c>
      <c r="D112" s="17">
        <v>4</v>
      </c>
      <c r="E112" s="44">
        <v>4</v>
      </c>
      <c r="F112" s="28">
        <v>0</v>
      </c>
      <c r="G112" s="24">
        <f t="shared" si="60"/>
        <v>0</v>
      </c>
      <c r="H112" s="3"/>
      <c r="I112" s="23">
        <f t="shared" ref="I112" si="84">F112*0.15</f>
        <v>0</v>
      </c>
      <c r="J112" s="23">
        <f t="shared" ref="J112" si="85">G112*0.15</f>
        <v>0</v>
      </c>
      <c r="K112" s="23">
        <f t="shared" ref="K112" si="86">H112*0.15</f>
        <v>0</v>
      </c>
      <c r="L112" s="23">
        <f t="shared" ref="L112" si="87">I112*0.15</f>
        <v>0</v>
      </c>
      <c r="M112" s="23">
        <f t="shared" ref="M112" si="88">J112*0.15</f>
        <v>0</v>
      </c>
    </row>
    <row r="113" spans="1:13" ht="25.5" x14ac:dyDescent="0.25">
      <c r="A113" s="12">
        <v>18</v>
      </c>
      <c r="B113" s="13" t="s">
        <v>57</v>
      </c>
      <c r="C113" s="8">
        <f>SUM(C114:C120)</f>
        <v>119.05600000000001</v>
      </c>
      <c r="D113" s="10">
        <f>SUM(D114:D120)</f>
        <v>151</v>
      </c>
      <c r="E113" s="10">
        <f>SUM(E114:E120)</f>
        <v>154</v>
      </c>
      <c r="F113" s="27">
        <f>SUM(F114:F119)</f>
        <v>8</v>
      </c>
      <c r="G113" s="11">
        <f t="shared" si="60"/>
        <v>5.1948051948051948</v>
      </c>
      <c r="H113" s="10"/>
      <c r="I113" s="10">
        <f>SUM(I114:I119)</f>
        <v>0</v>
      </c>
      <c r="J113" s="10">
        <f>SUM(J114:J119)</f>
        <v>0</v>
      </c>
      <c r="K113" s="10"/>
      <c r="L113" s="10">
        <f>SUM(L114:L119)</f>
        <v>0</v>
      </c>
      <c r="M113" s="10">
        <f>SUM(M114:M119)</f>
        <v>0</v>
      </c>
    </row>
    <row r="114" spans="1:13" ht="38.25" x14ac:dyDescent="0.25">
      <c r="A114" s="5">
        <v>1</v>
      </c>
      <c r="B114" s="4" t="s">
        <v>17</v>
      </c>
      <c r="C114" s="19">
        <v>31.84</v>
      </c>
      <c r="D114" s="17">
        <v>31</v>
      </c>
      <c r="E114" s="44">
        <v>31</v>
      </c>
      <c r="F114" s="28">
        <v>1</v>
      </c>
      <c r="G114" s="24">
        <f t="shared" si="60"/>
        <v>3.225806451612903</v>
      </c>
      <c r="H114" s="3"/>
      <c r="I114" s="3"/>
      <c r="J114" s="3"/>
      <c r="K114" s="3"/>
      <c r="L114" s="3"/>
      <c r="M114" s="3"/>
    </row>
    <row r="115" spans="1:13" x14ac:dyDescent="0.25">
      <c r="A115" s="5">
        <v>2</v>
      </c>
      <c r="B115" s="4" t="s">
        <v>58</v>
      </c>
      <c r="C115" s="19">
        <v>12.786</v>
      </c>
      <c r="D115" s="17">
        <v>50</v>
      </c>
      <c r="E115" s="17">
        <v>52</v>
      </c>
      <c r="F115" s="28">
        <v>4</v>
      </c>
      <c r="G115" s="24">
        <f t="shared" si="60"/>
        <v>7.6923076923076925</v>
      </c>
      <c r="H115" s="3"/>
      <c r="I115" s="3"/>
      <c r="J115" s="3"/>
      <c r="K115" s="3"/>
      <c r="L115" s="3"/>
      <c r="M115" s="3"/>
    </row>
    <row r="116" spans="1:13" ht="38.25" x14ac:dyDescent="0.25">
      <c r="A116" s="5">
        <v>3</v>
      </c>
      <c r="B116" s="4" t="s">
        <v>59</v>
      </c>
      <c r="C116" s="19">
        <v>10.478</v>
      </c>
      <c r="D116" s="17">
        <v>43</v>
      </c>
      <c r="E116" s="17">
        <v>45</v>
      </c>
      <c r="F116" s="28">
        <v>3</v>
      </c>
      <c r="G116" s="24">
        <f t="shared" si="60"/>
        <v>6.666666666666667</v>
      </c>
      <c r="H116" s="3"/>
      <c r="I116" s="3"/>
      <c r="J116" s="3"/>
      <c r="K116" s="3"/>
      <c r="L116" s="3"/>
      <c r="M116" s="3"/>
    </row>
    <row r="117" spans="1:13" ht="38.25" x14ac:dyDescent="0.25">
      <c r="A117" s="5">
        <v>4</v>
      </c>
      <c r="B117" s="4" t="s">
        <v>60</v>
      </c>
      <c r="C117" s="19">
        <v>4.16</v>
      </c>
      <c r="D117" s="17">
        <v>23</v>
      </c>
      <c r="E117" s="17">
        <v>25</v>
      </c>
      <c r="F117" s="28">
        <v>0</v>
      </c>
      <c r="G117" s="24">
        <f t="shared" si="60"/>
        <v>0</v>
      </c>
      <c r="H117" s="3"/>
      <c r="I117" s="3"/>
      <c r="J117" s="3"/>
      <c r="K117" s="3"/>
      <c r="L117" s="3"/>
      <c r="M117" s="3"/>
    </row>
    <row r="118" spans="1:13" x14ac:dyDescent="0.25">
      <c r="A118" s="5">
        <v>5</v>
      </c>
      <c r="B118" s="4" t="s">
        <v>86</v>
      </c>
      <c r="C118" s="19">
        <v>7.9000000000000001E-2</v>
      </c>
      <c r="D118" s="17">
        <v>0</v>
      </c>
      <c r="E118" s="17">
        <v>1</v>
      </c>
      <c r="F118" s="28">
        <v>0</v>
      </c>
      <c r="G118" s="24">
        <f t="shared" si="60"/>
        <v>0</v>
      </c>
      <c r="H118" s="3"/>
      <c r="I118" s="3"/>
      <c r="J118" s="3"/>
      <c r="K118" s="3"/>
      <c r="L118" s="3"/>
      <c r="M118" s="3"/>
    </row>
    <row r="119" spans="1:13" ht="25.5" x14ac:dyDescent="0.25">
      <c r="A119" s="5">
        <v>6</v>
      </c>
      <c r="B119" s="4" t="s">
        <v>88</v>
      </c>
      <c r="C119" s="19">
        <v>33.188000000000002</v>
      </c>
      <c r="D119" s="17">
        <v>4</v>
      </c>
      <c r="E119" s="17">
        <v>0</v>
      </c>
      <c r="F119" s="28">
        <v>0</v>
      </c>
      <c r="G119" s="24">
        <f t="shared" si="60"/>
        <v>0</v>
      </c>
      <c r="H119" s="3"/>
      <c r="I119" s="23">
        <f t="shared" ref="I119:I120" si="89">F119*0.15</f>
        <v>0</v>
      </c>
      <c r="J119" s="23">
        <f t="shared" ref="J119:J120" si="90">G119*0.15</f>
        <v>0</v>
      </c>
      <c r="K119" s="23">
        <f t="shared" ref="K119:K120" si="91">H119*0.15</f>
        <v>0</v>
      </c>
      <c r="L119" s="23">
        <f t="shared" ref="L119:L120" si="92">I119*0.15</f>
        <v>0</v>
      </c>
      <c r="M119" s="23">
        <f t="shared" ref="M119:M120" si="93">J119*0.15</f>
        <v>0</v>
      </c>
    </row>
    <row r="120" spans="1:13" ht="25.5" x14ac:dyDescent="0.25">
      <c r="A120" s="5">
        <v>7</v>
      </c>
      <c r="B120" s="4" t="s">
        <v>89</v>
      </c>
      <c r="C120" s="19">
        <v>26.524999999999999</v>
      </c>
      <c r="D120" s="17">
        <v>0</v>
      </c>
      <c r="E120" s="44">
        <v>0</v>
      </c>
      <c r="F120" s="28">
        <v>0</v>
      </c>
      <c r="G120" s="24">
        <f t="shared" si="60"/>
        <v>0</v>
      </c>
      <c r="H120" s="3"/>
      <c r="I120" s="23">
        <f t="shared" si="89"/>
        <v>0</v>
      </c>
      <c r="J120" s="23">
        <f t="shared" si="90"/>
        <v>0</v>
      </c>
      <c r="K120" s="23">
        <f t="shared" si="91"/>
        <v>0</v>
      </c>
      <c r="L120" s="23">
        <f t="shared" si="92"/>
        <v>0</v>
      </c>
      <c r="M120" s="23">
        <f t="shared" si="93"/>
        <v>0</v>
      </c>
    </row>
    <row r="121" spans="1:13" ht="30" customHeight="1" x14ac:dyDescent="0.25">
      <c r="A121" s="12">
        <v>19</v>
      </c>
      <c r="B121" s="13" t="s">
        <v>61</v>
      </c>
      <c r="C121" s="8">
        <v>75.793999999999997</v>
      </c>
      <c r="D121" s="10">
        <f>SUM(D122:D123)</f>
        <v>68</v>
      </c>
      <c r="E121" s="10">
        <f>SUM(E122:E123)</f>
        <v>75</v>
      </c>
      <c r="F121" s="27">
        <f>SUM(F122:F123)</f>
        <v>5</v>
      </c>
      <c r="G121" s="11">
        <f t="shared" ref="G121:G144" si="94">IFERROR((100*F121)/E121,0)</f>
        <v>6.666666666666667</v>
      </c>
      <c r="H121" s="10"/>
      <c r="I121" s="10">
        <f>SUM(I122:I123)</f>
        <v>0</v>
      </c>
      <c r="J121" s="10">
        <f t="shared" ref="J121" si="95">SUM(J122:J123)</f>
        <v>0</v>
      </c>
      <c r="K121" s="10"/>
      <c r="L121" s="10">
        <f t="shared" ref="L121:M121" si="96">SUM(L122:L123)</f>
        <v>0</v>
      </c>
      <c r="M121" s="10">
        <f t="shared" si="96"/>
        <v>0</v>
      </c>
    </row>
    <row r="122" spans="1:13" ht="38.25" x14ac:dyDescent="0.25">
      <c r="A122" s="5">
        <v>1</v>
      </c>
      <c r="B122" s="4" t="s">
        <v>17</v>
      </c>
      <c r="C122" s="19">
        <v>34.743000000000002</v>
      </c>
      <c r="D122" s="17">
        <v>68</v>
      </c>
      <c r="E122" s="17">
        <v>75</v>
      </c>
      <c r="F122" s="28">
        <v>5</v>
      </c>
      <c r="G122" s="24">
        <f t="shared" si="94"/>
        <v>6.666666666666667</v>
      </c>
      <c r="H122" s="3"/>
      <c r="I122" s="3"/>
      <c r="J122" s="3"/>
      <c r="K122" s="3"/>
      <c r="L122" s="3"/>
      <c r="M122" s="3"/>
    </row>
    <row r="123" spans="1:13" x14ac:dyDescent="0.25">
      <c r="A123" s="5">
        <v>2</v>
      </c>
      <c r="B123" s="4" t="s">
        <v>21</v>
      </c>
      <c r="C123" s="19">
        <f>C121-C122</f>
        <v>41.050999999999995</v>
      </c>
      <c r="D123" s="17">
        <v>0</v>
      </c>
      <c r="E123" s="44">
        <v>0</v>
      </c>
      <c r="F123" s="28">
        <v>0</v>
      </c>
      <c r="G123" s="24">
        <f t="shared" si="94"/>
        <v>0</v>
      </c>
      <c r="H123" s="3"/>
      <c r="I123" s="23">
        <f t="shared" ref="I123" si="97">F123*0.15</f>
        <v>0</v>
      </c>
      <c r="J123" s="23">
        <f t="shared" ref="J123" si="98">G123*0.15</f>
        <v>0</v>
      </c>
      <c r="K123" s="23">
        <f t="shared" ref="K123" si="99">H123*0.15</f>
        <v>0</v>
      </c>
      <c r="L123" s="23">
        <f t="shared" ref="L123" si="100">I123*0.15</f>
        <v>0</v>
      </c>
      <c r="M123" s="23">
        <f t="shared" ref="M123" si="101">J123*0.15</f>
        <v>0</v>
      </c>
    </row>
    <row r="124" spans="1:13" ht="22.5" customHeight="1" x14ac:dyDescent="0.25">
      <c r="A124" s="12">
        <v>20</v>
      </c>
      <c r="B124" s="13" t="s">
        <v>62</v>
      </c>
      <c r="C124" s="8">
        <v>148.238</v>
      </c>
      <c r="D124" s="10">
        <f>SUM(D125:D132)</f>
        <v>367</v>
      </c>
      <c r="E124" s="10">
        <f>SUM(E125:E132)</f>
        <v>322</v>
      </c>
      <c r="F124" s="27">
        <f>SUM(F125:F132)</f>
        <v>26</v>
      </c>
      <c r="G124" s="11">
        <f t="shared" si="94"/>
        <v>8.0745341614906838</v>
      </c>
      <c r="H124" s="10"/>
      <c r="I124" s="10">
        <f>SUM(I125:I132)</f>
        <v>0</v>
      </c>
      <c r="J124" s="10">
        <f>SUM(J125:J132)</f>
        <v>0</v>
      </c>
      <c r="K124" s="10"/>
      <c r="L124" s="10">
        <f>SUM(L125:L132)</f>
        <v>0</v>
      </c>
      <c r="M124" s="10">
        <f>SUM(M125:M132)</f>
        <v>0</v>
      </c>
    </row>
    <row r="125" spans="1:13" ht="38.25" x14ac:dyDescent="0.25">
      <c r="A125" s="5">
        <v>1</v>
      </c>
      <c r="B125" s="4" t="s">
        <v>17</v>
      </c>
      <c r="C125" s="19">
        <v>34.029000000000003</v>
      </c>
      <c r="D125" s="17">
        <v>75</v>
      </c>
      <c r="E125" s="44">
        <v>75</v>
      </c>
      <c r="F125" s="28">
        <v>5</v>
      </c>
      <c r="G125" s="24">
        <f t="shared" si="94"/>
        <v>6.666666666666667</v>
      </c>
      <c r="H125" s="3"/>
      <c r="I125" s="3"/>
      <c r="J125" s="3"/>
      <c r="K125" s="3"/>
      <c r="L125" s="3"/>
      <c r="M125" s="3"/>
    </row>
    <row r="126" spans="1:13" ht="51" x14ac:dyDescent="0.25">
      <c r="A126" s="5">
        <v>2</v>
      </c>
      <c r="B126" s="4" t="s">
        <v>83</v>
      </c>
      <c r="C126" s="19">
        <v>1.891</v>
      </c>
      <c r="D126" s="17">
        <v>44</v>
      </c>
      <c r="E126" s="44">
        <v>44</v>
      </c>
      <c r="F126" s="28">
        <v>4</v>
      </c>
      <c r="G126" s="24">
        <f t="shared" si="94"/>
        <v>9.0909090909090917</v>
      </c>
      <c r="H126" s="3"/>
      <c r="I126" s="3"/>
      <c r="J126" s="3"/>
      <c r="K126" s="3"/>
      <c r="L126" s="3"/>
      <c r="M126" s="3"/>
    </row>
    <row r="127" spans="1:13" ht="51" x14ac:dyDescent="0.25">
      <c r="A127" s="5">
        <v>3</v>
      </c>
      <c r="B127" s="4" t="s">
        <v>84</v>
      </c>
      <c r="C127" s="19">
        <v>16.32</v>
      </c>
      <c r="D127" s="17">
        <v>79</v>
      </c>
      <c r="E127" s="17">
        <v>65</v>
      </c>
      <c r="F127" s="28">
        <v>6</v>
      </c>
      <c r="G127" s="24">
        <f t="shared" si="94"/>
        <v>9.2307692307692299</v>
      </c>
      <c r="H127" s="3"/>
      <c r="I127" s="3"/>
      <c r="J127" s="3"/>
      <c r="K127" s="3"/>
      <c r="L127" s="3"/>
      <c r="M127" s="3"/>
    </row>
    <row r="128" spans="1:13" ht="25.5" x14ac:dyDescent="0.25">
      <c r="A128" s="5">
        <v>4</v>
      </c>
      <c r="B128" s="4" t="s">
        <v>97</v>
      </c>
      <c r="C128" s="19">
        <v>10.375999999999999</v>
      </c>
      <c r="D128" s="17">
        <v>67</v>
      </c>
      <c r="E128" s="17">
        <v>48</v>
      </c>
      <c r="F128" s="28">
        <v>6</v>
      </c>
      <c r="G128" s="24">
        <f t="shared" si="94"/>
        <v>12.5</v>
      </c>
      <c r="H128" s="3"/>
      <c r="I128" s="3"/>
      <c r="J128" s="3"/>
      <c r="K128" s="3"/>
      <c r="L128" s="3"/>
      <c r="M128" s="3"/>
    </row>
    <row r="129" spans="1:13" ht="15.75" customHeight="1" x14ac:dyDescent="0.25">
      <c r="A129" s="5">
        <v>5</v>
      </c>
      <c r="B129" s="4" t="s">
        <v>63</v>
      </c>
      <c r="C129" s="19">
        <v>0.65300000000000002</v>
      </c>
      <c r="D129" s="17">
        <v>23</v>
      </c>
      <c r="E129" s="17">
        <v>25</v>
      </c>
      <c r="F129" s="28">
        <v>2</v>
      </c>
      <c r="G129" s="24">
        <f t="shared" si="94"/>
        <v>8</v>
      </c>
      <c r="H129" s="3"/>
      <c r="I129" s="3"/>
      <c r="J129" s="3"/>
      <c r="K129" s="3"/>
      <c r="L129" s="3"/>
      <c r="M129" s="3"/>
    </row>
    <row r="130" spans="1:13" ht="51" x14ac:dyDescent="0.25">
      <c r="A130" s="5">
        <v>6</v>
      </c>
      <c r="B130" s="4" t="s">
        <v>64</v>
      </c>
      <c r="C130" s="19">
        <v>7</v>
      </c>
      <c r="D130" s="17">
        <v>67</v>
      </c>
      <c r="E130" s="17">
        <v>51</v>
      </c>
      <c r="F130" s="28">
        <v>3</v>
      </c>
      <c r="G130" s="24">
        <f t="shared" si="94"/>
        <v>5.882352941176471</v>
      </c>
      <c r="H130" s="3"/>
      <c r="I130" s="3"/>
      <c r="J130" s="3"/>
      <c r="K130" s="3"/>
      <c r="L130" s="3"/>
      <c r="M130" s="3"/>
    </row>
    <row r="131" spans="1:13" x14ac:dyDescent="0.25">
      <c r="A131" s="5">
        <v>7</v>
      </c>
      <c r="B131" s="4" t="s">
        <v>65</v>
      </c>
      <c r="C131" s="19">
        <v>29.14</v>
      </c>
      <c r="D131" s="17">
        <v>4</v>
      </c>
      <c r="E131" s="17">
        <v>6</v>
      </c>
      <c r="F131" s="28">
        <f t="shared" ref="F131" si="102">I131+J131+K131+L131+M131</f>
        <v>0</v>
      </c>
      <c r="G131" s="24">
        <f t="shared" si="94"/>
        <v>0</v>
      </c>
      <c r="H131" s="3"/>
      <c r="I131" s="3"/>
      <c r="J131" s="3"/>
      <c r="K131" s="3"/>
      <c r="L131" s="3"/>
      <c r="M131" s="3"/>
    </row>
    <row r="132" spans="1:13" x14ac:dyDescent="0.25">
      <c r="A132" s="5">
        <v>8</v>
      </c>
      <c r="B132" s="4" t="s">
        <v>21</v>
      </c>
      <c r="C132" s="19">
        <f>C124-C125-C126-C127-C128-C129-C130-C131</f>
        <v>48.828999999999979</v>
      </c>
      <c r="D132" s="17">
        <v>8</v>
      </c>
      <c r="E132" s="44">
        <v>8</v>
      </c>
      <c r="F132" s="28">
        <v>0</v>
      </c>
      <c r="G132" s="24">
        <f t="shared" si="94"/>
        <v>0</v>
      </c>
      <c r="H132" s="3"/>
      <c r="I132" s="23">
        <f t="shared" ref="I132" si="103">F132*0.15</f>
        <v>0</v>
      </c>
      <c r="J132" s="23">
        <f t="shared" ref="J132" si="104">G132*0.15</f>
        <v>0</v>
      </c>
      <c r="K132" s="23">
        <f t="shared" ref="K132" si="105">H132*0.15</f>
        <v>0</v>
      </c>
      <c r="L132" s="23">
        <f t="shared" ref="L132" si="106">I132*0.15</f>
        <v>0</v>
      </c>
      <c r="M132" s="23">
        <f t="shared" ref="M132" si="107">J132*0.15</f>
        <v>0</v>
      </c>
    </row>
    <row r="133" spans="1:13" x14ac:dyDescent="0.25">
      <c r="A133" s="12">
        <v>21</v>
      </c>
      <c r="B133" s="13" t="s">
        <v>66</v>
      </c>
      <c r="C133" s="8">
        <f>SUM(C134:C137)</f>
        <v>111.44799999999999</v>
      </c>
      <c r="D133" s="9">
        <f>SUM(D134:D137)</f>
        <v>131</v>
      </c>
      <c r="E133" s="9">
        <f>SUM(E134:E137)</f>
        <v>133</v>
      </c>
      <c r="F133" s="27">
        <f>SUM(F134:F136)</f>
        <v>8</v>
      </c>
      <c r="G133" s="11">
        <f t="shared" si="94"/>
        <v>6.0150375939849621</v>
      </c>
      <c r="H133" s="10"/>
      <c r="I133" s="10">
        <f>SUM(I134:I136)</f>
        <v>0</v>
      </c>
      <c r="J133" s="10">
        <f t="shared" ref="J133:M133" si="108">SUM(J134:J136)</f>
        <v>0</v>
      </c>
      <c r="K133" s="10"/>
      <c r="L133" s="10">
        <f t="shared" si="108"/>
        <v>0</v>
      </c>
      <c r="M133" s="10">
        <f t="shared" si="108"/>
        <v>1</v>
      </c>
    </row>
    <row r="134" spans="1:13" ht="38.25" x14ac:dyDescent="0.25">
      <c r="A134" s="5">
        <v>1</v>
      </c>
      <c r="B134" s="4" t="s">
        <v>17</v>
      </c>
      <c r="C134" s="19">
        <v>33.207999999999998</v>
      </c>
      <c r="D134" s="17">
        <v>61</v>
      </c>
      <c r="E134" s="44">
        <v>61</v>
      </c>
      <c r="F134" s="28">
        <v>4</v>
      </c>
      <c r="G134" s="24">
        <f t="shared" si="94"/>
        <v>6.557377049180328</v>
      </c>
      <c r="H134" s="3"/>
      <c r="I134" s="3"/>
      <c r="J134" s="3"/>
      <c r="K134" s="3"/>
      <c r="L134" s="3"/>
      <c r="M134" s="3"/>
    </row>
    <row r="135" spans="1:13" ht="38.25" x14ac:dyDescent="0.25">
      <c r="A135" s="5">
        <v>2</v>
      </c>
      <c r="B135" s="4" t="s">
        <v>67</v>
      </c>
      <c r="C135" s="19">
        <v>9.39</v>
      </c>
      <c r="D135" s="17">
        <v>41</v>
      </c>
      <c r="E135" s="17">
        <v>43</v>
      </c>
      <c r="F135" s="28">
        <v>3</v>
      </c>
      <c r="G135" s="24">
        <f t="shared" si="94"/>
        <v>6.9767441860465116</v>
      </c>
      <c r="H135" s="3"/>
      <c r="I135" s="3"/>
      <c r="J135" s="3"/>
      <c r="K135" s="3"/>
      <c r="L135" s="3"/>
      <c r="M135" s="3"/>
    </row>
    <row r="136" spans="1:13" ht="25.5" x14ac:dyDescent="0.25">
      <c r="A136" s="5">
        <v>3</v>
      </c>
      <c r="B136" s="4" t="s">
        <v>88</v>
      </c>
      <c r="C136" s="19">
        <v>4.5650000000000004</v>
      </c>
      <c r="D136" s="17">
        <v>29</v>
      </c>
      <c r="E136" s="44">
        <v>29</v>
      </c>
      <c r="F136" s="28">
        <v>1</v>
      </c>
      <c r="G136" s="24">
        <f t="shared" si="94"/>
        <v>3.4482758620689653</v>
      </c>
      <c r="H136" s="3"/>
      <c r="I136" s="23">
        <v>0</v>
      </c>
      <c r="J136" s="23">
        <v>0</v>
      </c>
      <c r="K136" s="23">
        <v>0</v>
      </c>
      <c r="L136" s="23">
        <v>0</v>
      </c>
      <c r="M136" s="23">
        <v>1</v>
      </c>
    </row>
    <row r="137" spans="1:13" ht="25.5" x14ac:dyDescent="0.25">
      <c r="A137" s="5">
        <v>4</v>
      </c>
      <c r="B137" s="4" t="s">
        <v>89</v>
      </c>
      <c r="C137" s="19">
        <v>64.284999999999997</v>
      </c>
      <c r="D137" s="17">
        <v>0</v>
      </c>
      <c r="E137" s="44">
        <v>0</v>
      </c>
      <c r="F137" s="28">
        <v>0</v>
      </c>
      <c r="G137" s="24">
        <f t="shared" si="94"/>
        <v>0</v>
      </c>
      <c r="H137" s="3"/>
      <c r="I137" s="23">
        <f t="shared" ref="I137" si="109">F137*0.15</f>
        <v>0</v>
      </c>
      <c r="J137" s="23">
        <f t="shared" ref="J137" si="110">G137*0.15</f>
        <v>0</v>
      </c>
      <c r="K137" s="23">
        <f t="shared" ref="K137" si="111">H137*0.15</f>
        <v>0</v>
      </c>
      <c r="L137" s="23">
        <f t="shared" ref="L137" si="112">I137*0.15</f>
        <v>0</v>
      </c>
      <c r="M137" s="23">
        <f t="shared" ref="M137" si="113">J137*0.15</f>
        <v>0</v>
      </c>
    </row>
    <row r="138" spans="1:13" x14ac:dyDescent="0.25">
      <c r="A138" s="12">
        <v>22</v>
      </c>
      <c r="B138" s="13" t="s">
        <v>68</v>
      </c>
      <c r="C138" s="8">
        <v>94.35</v>
      </c>
      <c r="D138" s="10">
        <f>SUM(D139:D142)</f>
        <v>132</v>
      </c>
      <c r="E138" s="10">
        <f>SUM(E139:E142)</f>
        <v>141</v>
      </c>
      <c r="F138" s="27">
        <f>SUM(F139:F142)</f>
        <v>6</v>
      </c>
      <c r="G138" s="11">
        <f t="shared" si="94"/>
        <v>4.2553191489361701</v>
      </c>
      <c r="H138" s="10"/>
      <c r="I138" s="10">
        <f>SUM(I139:I142)</f>
        <v>0</v>
      </c>
      <c r="J138" s="10">
        <f t="shared" ref="J138" si="114">SUM(J139:J142)</f>
        <v>0</v>
      </c>
      <c r="K138" s="10">
        <v>0</v>
      </c>
      <c r="L138" s="10">
        <f t="shared" ref="L138:M138" si="115">SUM(L139:L142)</f>
        <v>0</v>
      </c>
      <c r="M138" s="10">
        <f t="shared" si="115"/>
        <v>0</v>
      </c>
    </row>
    <row r="139" spans="1:13" ht="51" x14ac:dyDescent="0.25">
      <c r="A139" s="5">
        <v>1</v>
      </c>
      <c r="B139" s="4" t="s">
        <v>93</v>
      </c>
      <c r="C139" s="19">
        <v>22.5</v>
      </c>
      <c r="D139" s="17">
        <v>19</v>
      </c>
      <c r="E139" s="17">
        <v>37</v>
      </c>
      <c r="F139" s="28">
        <f t="shared" ref="F139:F143" si="116">I139+J139+K139+L139+M139</f>
        <v>0</v>
      </c>
      <c r="G139" s="24">
        <f t="shared" si="94"/>
        <v>0</v>
      </c>
      <c r="H139" s="3"/>
      <c r="I139" s="3"/>
      <c r="J139" s="3"/>
      <c r="K139" s="3"/>
      <c r="L139" s="3"/>
      <c r="M139" s="3"/>
    </row>
    <row r="140" spans="1:13" ht="51" x14ac:dyDescent="0.25">
      <c r="A140" s="5">
        <v>2</v>
      </c>
      <c r="B140" s="4" t="s">
        <v>94</v>
      </c>
      <c r="C140" s="19">
        <v>12.1</v>
      </c>
      <c r="D140" s="17">
        <v>37</v>
      </c>
      <c r="E140" s="17">
        <v>36</v>
      </c>
      <c r="F140" s="28">
        <v>2</v>
      </c>
      <c r="G140" s="24">
        <f t="shared" si="94"/>
        <v>5.5555555555555554</v>
      </c>
      <c r="H140" s="3"/>
      <c r="I140" s="3"/>
      <c r="J140" s="3"/>
      <c r="K140" s="3"/>
      <c r="L140" s="3"/>
      <c r="M140" s="3"/>
    </row>
    <row r="141" spans="1:13" ht="38.25" x14ac:dyDescent="0.25">
      <c r="A141" s="5">
        <v>3</v>
      </c>
      <c r="B141" s="4" t="s">
        <v>69</v>
      </c>
      <c r="C141" s="19">
        <v>10.016999999999999</v>
      </c>
      <c r="D141" s="17">
        <v>76</v>
      </c>
      <c r="E141" s="17">
        <v>68</v>
      </c>
      <c r="F141" s="28">
        <v>4</v>
      </c>
      <c r="G141" s="24">
        <f t="shared" si="94"/>
        <v>5.882352941176471</v>
      </c>
      <c r="H141" s="3"/>
      <c r="I141" s="3"/>
      <c r="J141" s="3"/>
      <c r="K141" s="3"/>
      <c r="L141" s="3"/>
      <c r="M141" s="3"/>
    </row>
    <row r="142" spans="1:13" x14ac:dyDescent="0.25">
      <c r="A142" s="5">
        <v>4</v>
      </c>
      <c r="B142" s="4" t="s">
        <v>21</v>
      </c>
      <c r="C142" s="19">
        <f>C138-C139-C140-C141</f>
        <v>49.73299999999999</v>
      </c>
      <c r="D142" s="17">
        <v>0</v>
      </c>
      <c r="E142" s="44">
        <v>0</v>
      </c>
      <c r="F142" s="28">
        <v>0</v>
      </c>
      <c r="G142" s="24">
        <f t="shared" si="94"/>
        <v>0</v>
      </c>
      <c r="H142" s="3"/>
      <c r="I142" s="23">
        <f t="shared" ref="I142" si="117">F142*0.15</f>
        <v>0</v>
      </c>
      <c r="J142" s="23">
        <f t="shared" ref="J142" si="118">G142*0.15</f>
        <v>0</v>
      </c>
      <c r="K142" s="23">
        <f t="shared" ref="K142" si="119">H142*0.15</f>
        <v>0</v>
      </c>
      <c r="L142" s="23">
        <f t="shared" ref="L142" si="120">I142*0.15</f>
        <v>0</v>
      </c>
      <c r="M142" s="23">
        <f t="shared" ref="M142" si="121">J142*0.15</f>
        <v>0</v>
      </c>
    </row>
    <row r="143" spans="1:13" ht="27" customHeight="1" x14ac:dyDescent="0.25">
      <c r="A143" s="12">
        <v>23</v>
      </c>
      <c r="B143" s="13" t="s">
        <v>70</v>
      </c>
      <c r="C143" s="8">
        <v>22.654</v>
      </c>
      <c r="D143" s="10">
        <v>0</v>
      </c>
      <c r="E143" s="10">
        <v>0</v>
      </c>
      <c r="F143" s="27">
        <f t="shared" si="116"/>
        <v>0</v>
      </c>
      <c r="G143" s="11">
        <f t="shared" si="94"/>
        <v>0</v>
      </c>
      <c r="H143" s="10"/>
      <c r="I143" s="10"/>
      <c r="J143" s="10">
        <v>0</v>
      </c>
      <c r="K143" s="10"/>
      <c r="L143" s="10"/>
      <c r="M143" s="10"/>
    </row>
    <row r="144" spans="1:13" ht="15" customHeight="1" x14ac:dyDescent="0.25">
      <c r="A144" s="56" t="s">
        <v>71</v>
      </c>
      <c r="B144" s="56"/>
      <c r="C144" s="21">
        <f>C15+C21+C23+C29+C35+C40+C44+C50+C64+C71+C77+C82+C87+C93+C104+C106+C110+C113+C121+C133+C124+C138+C143</f>
        <v>2364.4919999999997</v>
      </c>
      <c r="D144" s="22">
        <f>SUM(D143,D138,D133,D124,D121,D113,D110,D106,D104,D93,D87,D82,D77,D71,D64,D50,D44,D40,D35,D29,D23,D21,D15)</f>
        <v>3320</v>
      </c>
      <c r="E144" s="22">
        <f>E143+E138+E133+E124+E121+E113+E110+E106+E104+E93+E87+E82+E77+E71+E64+E44+E40+E35+E29+E23+E21+E15+E50</f>
        <v>3326</v>
      </c>
      <c r="F144" s="30">
        <f>F15+F21+F23+F29+F35+F40+F44+F50+F64+F71+F77+F82+F87+F93+F104+F106+F110+F113+F121+F124+F133+F138+F143</f>
        <v>231</v>
      </c>
      <c r="G144" s="24">
        <f t="shared" si="94"/>
        <v>6.9452796151533374</v>
      </c>
      <c r="H144" s="22">
        <f t="shared" ref="H144:M144" si="122">H15+H21+H23+H29+H35+H40+H44+H50+H64+H71+H77+H82+H87+H93+H104+H106+H110+H113+H121+H133+H124+H138+H143</f>
        <v>0</v>
      </c>
      <c r="I144" s="22">
        <f t="shared" si="122"/>
        <v>0</v>
      </c>
      <c r="J144" s="22">
        <f t="shared" si="122"/>
        <v>0</v>
      </c>
      <c r="K144" s="22">
        <f t="shared" si="122"/>
        <v>0</v>
      </c>
      <c r="L144" s="22">
        <f t="shared" si="122"/>
        <v>2</v>
      </c>
      <c r="M144" s="22">
        <f t="shared" si="122"/>
        <v>6</v>
      </c>
    </row>
    <row r="145" spans="1:13" ht="15" customHeight="1" x14ac:dyDescent="0.25">
      <c r="A145" s="32"/>
      <c r="B145" s="32"/>
      <c r="C145" s="33"/>
      <c r="D145" s="34"/>
      <c r="E145" s="34"/>
      <c r="F145" s="35"/>
      <c r="G145" s="36"/>
      <c r="H145" s="34"/>
      <c r="I145" s="34"/>
      <c r="J145" s="34"/>
      <c r="K145" s="34"/>
      <c r="L145" s="34"/>
      <c r="M145" s="34"/>
    </row>
  </sheetData>
  <mergeCells count="18">
    <mergeCell ref="A144:B144"/>
    <mergeCell ref="C6:E6"/>
    <mergeCell ref="C7:E7"/>
    <mergeCell ref="I12:L12"/>
    <mergeCell ref="F9:M9"/>
    <mergeCell ref="F10:M10"/>
    <mergeCell ref="A9:A13"/>
    <mergeCell ref="B9:B13"/>
    <mergeCell ref="B2:K4"/>
    <mergeCell ref="M12:M13"/>
    <mergeCell ref="F11:F13"/>
    <mergeCell ref="G11:G13"/>
    <mergeCell ref="H11:H13"/>
    <mergeCell ref="I11:M11"/>
    <mergeCell ref="C9:C13"/>
    <mergeCell ref="D9:E10"/>
    <mergeCell ref="D11:D13"/>
    <mergeCell ref="E11:E13"/>
  </mergeCells>
  <pageMargins left="0.23622047244094491" right="0.23622047244094491" top="0.55118110236220474" bottom="0.55118110236220474" header="0.31496062992125984" footer="0.31496062992125984"/>
  <pageSetup paperSize="9" scale="57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Лось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2024-03-20T16:07:54Z</dcterms:modified>
</cp:coreProperties>
</file>